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'169'!$A$2:$W$9</definedName>
    <definedName name="_xlnm._FilterDatabase" localSheetId="0" hidden="1">'693 '!$A$2:$X$136</definedName>
    <definedName name="OLE_LINK1" localSheetId="1">'169'!#REF!</definedName>
    <definedName name="OLE_LINK1" localSheetId="0">'693 '!$D$68</definedName>
    <definedName name="_xlnm.Print_Area" localSheetId="0">'693 '!$A$1:$Y$139</definedName>
  </definedNames>
  <calcPr calcId="162913"/>
</workbook>
</file>

<file path=xl/calcChain.xml><?xml version="1.0" encoding="utf-8"?>
<calcChain xmlns="http://schemas.openxmlformats.org/spreadsheetml/2006/main">
  <c r="AA29" i="7" l="1"/>
  <c r="AA30" i="7"/>
  <c r="AA31" i="7"/>
  <c r="AA28" i="7"/>
  <c r="AA22" i="7"/>
  <c r="AA23" i="7"/>
  <c r="AA24" i="7"/>
  <c r="AA25" i="7"/>
  <c r="AA26" i="7"/>
  <c r="AA21" i="7"/>
  <c r="AA15" i="7"/>
  <c r="AA16" i="7"/>
  <c r="AA17" i="7"/>
  <c r="AA18" i="7"/>
  <c r="AA19" i="7"/>
  <c r="AA14" i="7"/>
  <c r="AA6" i="7"/>
  <c r="AA7" i="7"/>
  <c r="AA8" i="7"/>
  <c r="AA9" i="7"/>
  <c r="AA10" i="7"/>
  <c r="AA11" i="7"/>
  <c r="AA12" i="7"/>
  <c r="AA5" i="7"/>
  <c r="AA50" i="7"/>
  <c r="AA51" i="7"/>
  <c r="AA52" i="7"/>
  <c r="AA46" i="7" s="1"/>
  <c r="AA53" i="7"/>
  <c r="AA48" i="7" s="1"/>
  <c r="AA49" i="7"/>
  <c r="AA47" i="7" s="1"/>
  <c r="AA38" i="7"/>
  <c r="AA39" i="7"/>
  <c r="AA40" i="7"/>
  <c r="AA41" i="7"/>
  <c r="AA34" i="7" s="1"/>
  <c r="AA33" i="7" s="1"/>
  <c r="AA42" i="7"/>
  <c r="AA35" i="7" s="1"/>
  <c r="AA43" i="7"/>
  <c r="AA44" i="7"/>
  <c r="AA37" i="7"/>
  <c r="AA36" i="7"/>
  <c r="AA27" i="7"/>
  <c r="Z3" i="7"/>
  <c r="Z48" i="7"/>
  <c r="Z47" i="7"/>
  <c r="Z46" i="7"/>
  <c r="Z36" i="7"/>
  <c r="Z35" i="7"/>
  <c r="Z34" i="7"/>
  <c r="Z27" i="7"/>
  <c r="Z20" i="7"/>
  <c r="Z13" i="7"/>
  <c r="Z4" i="7"/>
  <c r="AA4" i="7" l="1"/>
  <c r="AA45" i="7"/>
  <c r="AA20" i="7"/>
  <c r="AA13" i="7"/>
  <c r="Z45" i="7"/>
  <c r="Z33" i="7"/>
  <c r="Y7" i="5"/>
  <c r="Y8" i="5"/>
  <c r="Y9" i="5"/>
  <c r="AA3" i="7" l="1"/>
  <c r="X139" i="7"/>
  <c r="X138" i="7"/>
  <c r="X137" i="7"/>
  <c r="X134" i="7"/>
  <c r="X135" i="7"/>
  <c r="X133" i="7"/>
  <c r="X123" i="7"/>
  <c r="X124" i="7"/>
  <c r="X122" i="7"/>
  <c r="X102" i="7"/>
  <c r="X103" i="7"/>
  <c r="X104" i="7"/>
  <c r="X105" i="7"/>
  <c r="X106" i="7"/>
  <c r="X101" i="7"/>
  <c r="X95" i="7"/>
  <c r="X96" i="7"/>
  <c r="X97" i="7"/>
  <c r="X98" i="7"/>
  <c r="X94" i="7"/>
  <c r="X67" i="7"/>
  <c r="X68" i="7"/>
  <c r="X69" i="7"/>
  <c r="X70" i="7"/>
  <c r="X71" i="7"/>
  <c r="X72" i="7"/>
  <c r="X73" i="7"/>
  <c r="X66" i="7"/>
  <c r="X58" i="7"/>
  <c r="X59" i="7"/>
  <c r="X60" i="7"/>
  <c r="X61" i="7"/>
  <c r="X62" i="7"/>
  <c r="X63" i="7"/>
  <c r="X64" i="7"/>
  <c r="X57" i="7"/>
  <c r="X50" i="7"/>
  <c r="X51" i="7"/>
  <c r="X52" i="7"/>
  <c r="X53" i="7"/>
  <c r="X49" i="7"/>
  <c r="X38" i="7"/>
  <c r="X39" i="7"/>
  <c r="X40" i="7"/>
  <c r="X41" i="7"/>
  <c r="X42" i="7"/>
  <c r="X43" i="7"/>
  <c r="X44" i="7"/>
  <c r="X37" i="7"/>
  <c r="R135" i="7" l="1"/>
  <c r="X132" i="7"/>
  <c r="X93" i="7"/>
  <c r="X56" i="7"/>
  <c r="R39" i="7"/>
  <c r="X127" i="7"/>
  <c r="X126" i="7"/>
  <c r="X125" i="7"/>
  <c r="M132" i="7"/>
  <c r="M20" i="7"/>
  <c r="R139" i="7"/>
  <c r="T139" i="7" s="1"/>
  <c r="R138" i="7"/>
  <c r="S138" i="7" s="1"/>
  <c r="R137" i="7"/>
  <c r="S137" i="7" s="1"/>
  <c r="X136" i="7"/>
  <c r="W136" i="7"/>
  <c r="V136" i="7"/>
  <c r="Q136" i="7"/>
  <c r="P136" i="7"/>
  <c r="O136" i="7"/>
  <c r="N136" i="7"/>
  <c r="M136" i="7"/>
  <c r="L136" i="7"/>
  <c r="K136" i="7"/>
  <c r="J136" i="7"/>
  <c r="I136" i="7"/>
  <c r="H136" i="7"/>
  <c r="G136" i="7"/>
  <c r="F136" i="7"/>
  <c r="R136" i="7" s="1"/>
  <c r="S135" i="7"/>
  <c r="R134" i="7"/>
  <c r="S134" i="7" s="1"/>
  <c r="R133" i="7"/>
  <c r="S133" i="7" s="1"/>
  <c r="W132" i="7"/>
  <c r="V132" i="7"/>
  <c r="Q132" i="7"/>
  <c r="P132" i="7"/>
  <c r="O132" i="7"/>
  <c r="N132" i="7"/>
  <c r="L132" i="7"/>
  <c r="K132" i="7"/>
  <c r="J132" i="7"/>
  <c r="I132" i="7"/>
  <c r="H132" i="7"/>
  <c r="G132" i="7"/>
  <c r="F132" i="7"/>
  <c r="S131" i="7"/>
  <c r="R131" i="7"/>
  <c r="R130" i="7"/>
  <c r="S130" i="7" s="1"/>
  <c r="R129" i="7"/>
  <c r="R126" i="7" s="1"/>
  <c r="R128" i="7"/>
  <c r="S128" i="7" s="1"/>
  <c r="W127" i="7"/>
  <c r="V127" i="7"/>
  <c r="Q127" i="7"/>
  <c r="P127" i="7"/>
  <c r="O127" i="7"/>
  <c r="N127" i="7"/>
  <c r="N125" i="7" s="1"/>
  <c r="M127" i="7"/>
  <c r="M125" i="7" s="1"/>
  <c r="L127" i="7"/>
  <c r="K127" i="7"/>
  <c r="J127" i="7"/>
  <c r="J125" i="7" s="1"/>
  <c r="I127" i="7"/>
  <c r="H127" i="7"/>
  <c r="G127" i="7"/>
  <c r="F127" i="7"/>
  <c r="E127" i="7"/>
  <c r="W126" i="7"/>
  <c r="W125" i="7" s="1"/>
  <c r="V126" i="7"/>
  <c r="Q126" i="7"/>
  <c r="P126" i="7"/>
  <c r="P125" i="7" s="1"/>
  <c r="O126" i="7"/>
  <c r="N126" i="7"/>
  <c r="M126" i="7"/>
  <c r="L126" i="7"/>
  <c r="L125" i="7" s="1"/>
  <c r="K126" i="7"/>
  <c r="J126" i="7"/>
  <c r="I126" i="7"/>
  <c r="I125" i="7" s="1"/>
  <c r="H126" i="7"/>
  <c r="H125" i="7" s="1"/>
  <c r="G126" i="7"/>
  <c r="F126" i="7"/>
  <c r="E126" i="7"/>
  <c r="E125" i="7" s="1"/>
  <c r="Q125" i="7"/>
  <c r="O125" i="7"/>
  <c r="K125" i="7"/>
  <c r="G125" i="7"/>
  <c r="F125" i="7"/>
  <c r="R124" i="7"/>
  <c r="S124" i="7" s="1"/>
  <c r="R123" i="7"/>
  <c r="S123" i="7" s="1"/>
  <c r="R122" i="7"/>
  <c r="S122" i="7" s="1"/>
  <c r="X121" i="7"/>
  <c r="X119" i="7" s="1"/>
  <c r="W121" i="7"/>
  <c r="V121" i="7"/>
  <c r="Q121" i="7"/>
  <c r="P121" i="7"/>
  <c r="O121" i="7"/>
  <c r="O119" i="7" s="1"/>
  <c r="N121" i="7"/>
  <c r="M121" i="7"/>
  <c r="L121" i="7"/>
  <c r="K121" i="7"/>
  <c r="J121" i="7"/>
  <c r="I121" i="7"/>
  <c r="H121" i="7"/>
  <c r="G121" i="7"/>
  <c r="G119" i="7" s="1"/>
  <c r="F121" i="7"/>
  <c r="R121" i="7" s="1"/>
  <c r="X120" i="7"/>
  <c r="W120" i="7"/>
  <c r="V120" i="7"/>
  <c r="Q120" i="7"/>
  <c r="Q119" i="7" s="1"/>
  <c r="P120" i="7"/>
  <c r="O120" i="7"/>
  <c r="N120" i="7"/>
  <c r="M120" i="7"/>
  <c r="M119" i="7" s="1"/>
  <c r="L120" i="7"/>
  <c r="K120" i="7"/>
  <c r="J120" i="7"/>
  <c r="I120" i="7"/>
  <c r="I119" i="7" s="1"/>
  <c r="H120" i="7"/>
  <c r="G120" i="7"/>
  <c r="F120" i="7"/>
  <c r="P119" i="7"/>
  <c r="L119" i="7"/>
  <c r="K119" i="7"/>
  <c r="H119" i="7"/>
  <c r="E119" i="7"/>
  <c r="S118" i="7"/>
  <c r="R118" i="7"/>
  <c r="R117" i="7"/>
  <c r="S117" i="7" s="1"/>
  <c r="R116" i="7"/>
  <c r="S116" i="7" s="1"/>
  <c r="R115" i="7"/>
  <c r="S115" i="7" s="1"/>
  <c r="R114" i="7"/>
  <c r="S114" i="7" s="1"/>
  <c r="X113" i="7"/>
  <c r="W113" i="7"/>
  <c r="V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R112" i="7"/>
  <c r="S112" i="7" s="1"/>
  <c r="R111" i="7"/>
  <c r="S111" i="7" s="1"/>
  <c r="R110" i="7"/>
  <c r="S110" i="7" s="1"/>
  <c r="R109" i="7"/>
  <c r="S109" i="7" s="1"/>
  <c r="R108" i="7"/>
  <c r="S108" i="7" s="1"/>
  <c r="X107" i="7"/>
  <c r="W107" i="7"/>
  <c r="V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R106" i="7"/>
  <c r="S106" i="7" s="1"/>
  <c r="R105" i="7"/>
  <c r="S105" i="7" s="1"/>
  <c r="R104" i="7"/>
  <c r="S104" i="7" s="1"/>
  <c r="R103" i="7"/>
  <c r="S103" i="7" s="1"/>
  <c r="S102" i="7"/>
  <c r="R102" i="7"/>
  <c r="R101" i="7"/>
  <c r="S101" i="7" s="1"/>
  <c r="W100" i="7"/>
  <c r="V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R99" i="7"/>
  <c r="T99" i="7" s="1"/>
  <c r="R98" i="7"/>
  <c r="S98" i="7" s="1"/>
  <c r="R97" i="7"/>
  <c r="S97" i="7" s="1"/>
  <c r="R96" i="7"/>
  <c r="S96" i="7" s="1"/>
  <c r="R95" i="7"/>
  <c r="S95" i="7" s="1"/>
  <c r="R94" i="7"/>
  <c r="S94" i="7" s="1"/>
  <c r="W93" i="7"/>
  <c r="V93" i="7"/>
  <c r="Q93" i="7"/>
  <c r="P93" i="7"/>
  <c r="O93" i="7"/>
  <c r="N93" i="7"/>
  <c r="M93" i="7"/>
  <c r="L93" i="7"/>
  <c r="K93" i="7"/>
  <c r="J93" i="7"/>
  <c r="I93" i="7"/>
  <c r="H93" i="7"/>
  <c r="G93" i="7"/>
  <c r="F93" i="7"/>
  <c r="R92" i="7"/>
  <c r="S92" i="7" s="1"/>
  <c r="R91" i="7"/>
  <c r="S91" i="7" s="1"/>
  <c r="R90" i="7"/>
  <c r="S90" i="7" s="1"/>
  <c r="R89" i="7"/>
  <c r="S89" i="7" s="1"/>
  <c r="S88" i="7"/>
  <c r="R88" i="7"/>
  <c r="R87" i="7"/>
  <c r="S87" i="7" s="1"/>
  <c r="R86" i="7"/>
  <c r="S86" i="7" s="1"/>
  <c r="R85" i="7"/>
  <c r="S85" i="7" s="1"/>
  <c r="X84" i="7"/>
  <c r="W84" i="7"/>
  <c r="V84" i="7"/>
  <c r="Q84" i="7"/>
  <c r="P84" i="7"/>
  <c r="O84" i="7"/>
  <c r="N84" i="7"/>
  <c r="M84" i="7"/>
  <c r="L84" i="7"/>
  <c r="K84" i="7"/>
  <c r="J84" i="7"/>
  <c r="I84" i="7"/>
  <c r="H84" i="7"/>
  <c r="G84" i="7"/>
  <c r="F84" i="7"/>
  <c r="R84" i="7" s="1"/>
  <c r="R83" i="7"/>
  <c r="S83" i="7" s="1"/>
  <c r="R82" i="7"/>
  <c r="S82" i="7" s="1"/>
  <c r="R81" i="7"/>
  <c r="S81" i="7" s="1"/>
  <c r="R80" i="7"/>
  <c r="S80" i="7" s="1"/>
  <c r="R79" i="7"/>
  <c r="S79" i="7" s="1"/>
  <c r="S78" i="7"/>
  <c r="R78" i="7"/>
  <c r="R77" i="7"/>
  <c r="S77" i="7" s="1"/>
  <c r="R76" i="7"/>
  <c r="S76" i="7" s="1"/>
  <c r="R75" i="7"/>
  <c r="S75" i="7" s="1"/>
  <c r="X74" i="7"/>
  <c r="W74" i="7"/>
  <c r="V74" i="7"/>
  <c r="Q74" i="7"/>
  <c r="P74" i="7"/>
  <c r="O74" i="7"/>
  <c r="N74" i="7"/>
  <c r="M74" i="7"/>
  <c r="L74" i="7"/>
  <c r="K74" i="7"/>
  <c r="J74" i="7"/>
  <c r="I74" i="7"/>
  <c r="H74" i="7"/>
  <c r="G74" i="7"/>
  <c r="F74" i="7"/>
  <c r="R74" i="7" s="1"/>
  <c r="R73" i="7"/>
  <c r="S73" i="7" s="1"/>
  <c r="R72" i="7"/>
  <c r="S72" i="7" s="1"/>
  <c r="R71" i="7"/>
  <c r="S71" i="7" s="1"/>
  <c r="R70" i="7"/>
  <c r="S70" i="7" s="1"/>
  <c r="R69" i="7"/>
  <c r="S69" i="7" s="1"/>
  <c r="S68" i="7"/>
  <c r="R68" i="7"/>
  <c r="R67" i="7"/>
  <c r="S67" i="7" s="1"/>
  <c r="R66" i="7"/>
  <c r="S66" i="7" s="1"/>
  <c r="X65" i="7"/>
  <c r="W65" i="7"/>
  <c r="V65" i="7"/>
  <c r="Q65" i="7"/>
  <c r="P65" i="7"/>
  <c r="O65" i="7"/>
  <c r="N65" i="7"/>
  <c r="M65" i="7"/>
  <c r="L65" i="7"/>
  <c r="K65" i="7"/>
  <c r="J65" i="7"/>
  <c r="I65" i="7"/>
  <c r="H65" i="7"/>
  <c r="G65" i="7"/>
  <c r="F65" i="7"/>
  <c r="S64" i="7"/>
  <c r="R64" i="7"/>
  <c r="R63" i="7"/>
  <c r="S63" i="7" s="1"/>
  <c r="R62" i="7"/>
  <c r="S62" i="7" s="1"/>
  <c r="R61" i="7"/>
  <c r="S61" i="7" s="1"/>
  <c r="R60" i="7"/>
  <c r="S60" i="7" s="1"/>
  <c r="R59" i="7"/>
  <c r="S59" i="7" s="1"/>
  <c r="R58" i="7"/>
  <c r="S58" i="7" s="1"/>
  <c r="R57" i="7"/>
  <c r="S57" i="7" s="1"/>
  <c r="W56" i="7"/>
  <c r="V56" i="7"/>
  <c r="Q56" i="7"/>
  <c r="P56" i="7"/>
  <c r="O56" i="7"/>
  <c r="N56" i="7"/>
  <c r="M56" i="7"/>
  <c r="L56" i="7"/>
  <c r="K56" i="7"/>
  <c r="K54" i="7" s="1"/>
  <c r="J56" i="7"/>
  <c r="I56" i="7"/>
  <c r="H56" i="7"/>
  <c r="G56" i="7"/>
  <c r="F56" i="7"/>
  <c r="R56" i="7" s="1"/>
  <c r="T56" i="7" s="1"/>
  <c r="W55" i="7"/>
  <c r="V55" i="7"/>
  <c r="Q55" i="7"/>
  <c r="Q54" i="7" s="1"/>
  <c r="P55" i="7"/>
  <c r="P54" i="7" s="1"/>
  <c r="O55" i="7"/>
  <c r="N55" i="7"/>
  <c r="M55" i="7"/>
  <c r="M54" i="7" s="1"/>
  <c r="L55" i="7"/>
  <c r="L54" i="7" s="1"/>
  <c r="K55" i="7"/>
  <c r="J55" i="7"/>
  <c r="I55" i="7"/>
  <c r="I54" i="7" s="1"/>
  <c r="H55" i="7"/>
  <c r="H54" i="7" s="1"/>
  <c r="G55" i="7"/>
  <c r="F55" i="7"/>
  <c r="O54" i="7"/>
  <c r="G54" i="7"/>
  <c r="E54" i="7"/>
  <c r="R53" i="7"/>
  <c r="S53" i="7" s="1"/>
  <c r="S48" i="7" s="1"/>
  <c r="S52" i="7"/>
  <c r="R52" i="7"/>
  <c r="R51" i="7"/>
  <c r="S51" i="7" s="1"/>
  <c r="R50" i="7"/>
  <c r="S50" i="7" s="1"/>
  <c r="X47" i="7"/>
  <c r="R49" i="7"/>
  <c r="S49" i="7" s="1"/>
  <c r="S47" i="7" s="1"/>
  <c r="X48" i="7"/>
  <c r="W48" i="7"/>
  <c r="V48" i="7"/>
  <c r="Q48" i="7"/>
  <c r="P48" i="7"/>
  <c r="O48" i="7"/>
  <c r="O45" i="7" s="1"/>
  <c r="N48" i="7"/>
  <c r="M48" i="7"/>
  <c r="L48" i="7"/>
  <c r="L45" i="7" s="1"/>
  <c r="K48" i="7"/>
  <c r="J48" i="7"/>
  <c r="I48" i="7"/>
  <c r="H48" i="7"/>
  <c r="G48" i="7"/>
  <c r="F48" i="7"/>
  <c r="W47" i="7"/>
  <c r="V47" i="7"/>
  <c r="V45" i="7" s="1"/>
  <c r="Q47" i="7"/>
  <c r="P47" i="7"/>
  <c r="O47" i="7"/>
  <c r="N47" i="7"/>
  <c r="M47" i="7"/>
  <c r="L47" i="7"/>
  <c r="K47" i="7"/>
  <c r="J47" i="7"/>
  <c r="I47" i="7"/>
  <c r="I45" i="7" s="1"/>
  <c r="H47" i="7"/>
  <c r="G47" i="7"/>
  <c r="F47" i="7"/>
  <c r="Y47" i="7" s="1"/>
  <c r="W46" i="7"/>
  <c r="V46" i="7"/>
  <c r="Q46" i="7"/>
  <c r="P46" i="7"/>
  <c r="P45" i="7" s="1"/>
  <c r="O46" i="7"/>
  <c r="L46" i="7"/>
  <c r="K46" i="7"/>
  <c r="J46" i="7"/>
  <c r="J45" i="7" s="1"/>
  <c r="I46" i="7"/>
  <c r="H46" i="7"/>
  <c r="G46" i="7"/>
  <c r="F46" i="7"/>
  <c r="Y46" i="7" s="1"/>
  <c r="Q45" i="7"/>
  <c r="N45" i="7"/>
  <c r="M45" i="7"/>
  <c r="H45" i="7"/>
  <c r="E45" i="7"/>
  <c r="R44" i="7"/>
  <c r="S44" i="7" s="1"/>
  <c r="R43" i="7"/>
  <c r="S43" i="7" s="1"/>
  <c r="R42" i="7"/>
  <c r="S42" i="7" s="1"/>
  <c r="R41" i="7"/>
  <c r="S41" i="7" s="1"/>
  <c r="R40" i="7"/>
  <c r="S40" i="7" s="1"/>
  <c r="X35" i="7"/>
  <c r="S38" i="7"/>
  <c r="R38" i="7"/>
  <c r="R37" i="7"/>
  <c r="S37" i="7" s="1"/>
  <c r="X36" i="7"/>
  <c r="W36" i="7"/>
  <c r="V36" i="7"/>
  <c r="T36" i="7"/>
  <c r="Q36" i="7"/>
  <c r="P36" i="7"/>
  <c r="O36" i="7"/>
  <c r="N36" i="7"/>
  <c r="M36" i="7"/>
  <c r="L36" i="7"/>
  <c r="K36" i="7"/>
  <c r="J36" i="7"/>
  <c r="J33" i="7" s="1"/>
  <c r="I36" i="7"/>
  <c r="H36" i="7"/>
  <c r="G36" i="7"/>
  <c r="F36" i="7"/>
  <c r="R36" i="7" s="1"/>
  <c r="W35" i="7"/>
  <c r="V35" i="7"/>
  <c r="V33" i="7" s="1"/>
  <c r="Q35" i="7"/>
  <c r="P35" i="7"/>
  <c r="O35" i="7"/>
  <c r="N35" i="7"/>
  <c r="M35" i="7"/>
  <c r="L35" i="7"/>
  <c r="K35" i="7"/>
  <c r="J35" i="7"/>
  <c r="I35" i="7"/>
  <c r="I33" i="7" s="1"/>
  <c r="H35" i="7"/>
  <c r="G35" i="7"/>
  <c r="F35" i="7"/>
  <c r="W34" i="7"/>
  <c r="V34" i="7"/>
  <c r="Q34" i="7"/>
  <c r="P34" i="7"/>
  <c r="O34" i="7"/>
  <c r="N34" i="7"/>
  <c r="M34" i="7"/>
  <c r="L34" i="7"/>
  <c r="K34" i="7"/>
  <c r="J34" i="7"/>
  <c r="I34" i="7"/>
  <c r="H34" i="7"/>
  <c r="G34" i="7"/>
  <c r="F34" i="7"/>
  <c r="Q33" i="7"/>
  <c r="P33" i="7"/>
  <c r="O33" i="7"/>
  <c r="N33" i="7"/>
  <c r="M33" i="7"/>
  <c r="F33" i="7"/>
  <c r="E33" i="7"/>
  <c r="R32" i="7"/>
  <c r="T32" i="7" s="1"/>
  <c r="R31" i="7"/>
  <c r="S31" i="7" s="1"/>
  <c r="X27" i="7"/>
  <c r="S30" i="7"/>
  <c r="R30" i="7"/>
  <c r="R29" i="7"/>
  <c r="S29" i="7" s="1"/>
  <c r="R28" i="7"/>
  <c r="S28" i="7" s="1"/>
  <c r="W27" i="7"/>
  <c r="V27" i="7"/>
  <c r="Q27" i="7"/>
  <c r="P27" i="7"/>
  <c r="O27" i="7"/>
  <c r="N27" i="7"/>
  <c r="M27" i="7"/>
  <c r="L27" i="7"/>
  <c r="K27" i="7"/>
  <c r="J27" i="7"/>
  <c r="I27" i="7"/>
  <c r="H27" i="7"/>
  <c r="G27" i="7"/>
  <c r="F27" i="7"/>
  <c r="R26" i="7"/>
  <c r="S26" i="7" s="1"/>
  <c r="R25" i="7"/>
  <c r="S25" i="7" s="1"/>
  <c r="R24" i="7"/>
  <c r="S24" i="7" s="1"/>
  <c r="X20" i="7"/>
  <c r="R23" i="7"/>
  <c r="S23" i="7" s="1"/>
  <c r="R22" i="7"/>
  <c r="S22" i="7" s="1"/>
  <c r="R21" i="7"/>
  <c r="S21" i="7" s="1"/>
  <c r="W20" i="7"/>
  <c r="V20" i="7"/>
  <c r="Q20" i="7"/>
  <c r="P20" i="7"/>
  <c r="O20" i="7"/>
  <c r="N20" i="7"/>
  <c r="L20" i="7"/>
  <c r="K20" i="7"/>
  <c r="J20" i="7"/>
  <c r="I20" i="7"/>
  <c r="H20" i="7"/>
  <c r="G20" i="7"/>
  <c r="F20" i="7"/>
  <c r="S19" i="7"/>
  <c r="R19" i="7"/>
  <c r="R18" i="7"/>
  <c r="S18" i="7" s="1"/>
  <c r="R17" i="7"/>
  <c r="S17" i="7" s="1"/>
  <c r="X13" i="7"/>
  <c r="R16" i="7"/>
  <c r="S16" i="7" s="1"/>
  <c r="R15" i="7"/>
  <c r="S15" i="7" s="1"/>
  <c r="R14" i="7"/>
  <c r="S14" i="7" s="1"/>
  <c r="W13" i="7"/>
  <c r="V13" i="7"/>
  <c r="Q13" i="7"/>
  <c r="P13" i="7"/>
  <c r="O13" i="7"/>
  <c r="N13" i="7"/>
  <c r="M13" i="7"/>
  <c r="L13" i="7"/>
  <c r="K13" i="7"/>
  <c r="J13" i="7"/>
  <c r="I13" i="7"/>
  <c r="H13" i="7"/>
  <c r="G13" i="7"/>
  <c r="F13" i="7"/>
  <c r="R12" i="7"/>
  <c r="S12" i="7" s="1"/>
  <c r="R11" i="7"/>
  <c r="S11" i="7" s="1"/>
  <c r="R10" i="7"/>
  <c r="S10" i="7" s="1"/>
  <c r="S9" i="7"/>
  <c r="R9" i="7"/>
  <c r="R8" i="7"/>
  <c r="S8" i="7" s="1"/>
  <c r="R7" i="7"/>
  <c r="S7" i="7" s="1"/>
  <c r="R6" i="7"/>
  <c r="S6" i="7" s="1"/>
  <c r="R5" i="7"/>
  <c r="S5" i="7" s="1"/>
  <c r="W4" i="7"/>
  <c r="V4" i="7"/>
  <c r="Q4" i="7"/>
  <c r="P4" i="7"/>
  <c r="O4" i="7"/>
  <c r="N4" i="7"/>
  <c r="M4" i="7"/>
  <c r="L4" i="7"/>
  <c r="K4" i="7"/>
  <c r="J4" i="7"/>
  <c r="I4" i="7"/>
  <c r="H4" i="7"/>
  <c r="G4" i="7"/>
  <c r="F4" i="7"/>
  <c r="E4" i="7"/>
  <c r="U3" i="7"/>
  <c r="X100" i="7" l="1"/>
  <c r="X55" i="7"/>
  <c r="X54" i="7" s="1"/>
  <c r="X46" i="7"/>
  <c r="X34" i="7"/>
  <c r="X33" i="7" s="1"/>
  <c r="W33" i="7"/>
  <c r="J3" i="7"/>
  <c r="R35" i="7"/>
  <c r="T35" i="7" s="1"/>
  <c r="G33" i="7"/>
  <c r="K33" i="7"/>
  <c r="G45" i="7"/>
  <c r="K45" i="7"/>
  <c r="K3" i="7" s="1"/>
  <c r="R65" i="7"/>
  <c r="T65" i="7" s="1"/>
  <c r="F119" i="7"/>
  <c r="J119" i="7"/>
  <c r="N119" i="7"/>
  <c r="R119" i="7" s="1"/>
  <c r="T119" i="7" s="1"/>
  <c r="S129" i="7"/>
  <c r="R132" i="7"/>
  <c r="T132" i="7" s="1"/>
  <c r="I3" i="7"/>
  <c r="S35" i="7"/>
  <c r="R20" i="7"/>
  <c r="S46" i="7"/>
  <c r="F54" i="7"/>
  <c r="R54" i="7" s="1"/>
  <c r="T54" i="7" s="1"/>
  <c r="J54" i="7"/>
  <c r="N54" i="7"/>
  <c r="N3" i="7" s="1"/>
  <c r="R113" i="7"/>
  <c r="T113" i="7" s="1"/>
  <c r="W119" i="7"/>
  <c r="V125" i="7"/>
  <c r="P3" i="7"/>
  <c r="R34" i="7"/>
  <c r="T34" i="7" s="1"/>
  <c r="H33" i="7"/>
  <c r="H3" i="7" s="1"/>
  <c r="L33" i="7"/>
  <c r="L3" i="7" s="1"/>
  <c r="Y35" i="7"/>
  <c r="E3" i="7"/>
  <c r="R48" i="7"/>
  <c r="T48" i="7" s="1"/>
  <c r="R93" i="7"/>
  <c r="T93" i="7" s="1"/>
  <c r="R100" i="7"/>
  <c r="T100" i="7" s="1"/>
  <c r="R107" i="7"/>
  <c r="T107" i="7" s="1"/>
  <c r="W54" i="7"/>
  <c r="X45" i="7"/>
  <c r="W45" i="7"/>
  <c r="S56" i="7"/>
  <c r="R27" i="7"/>
  <c r="T27" i="7" s="1"/>
  <c r="R13" i="7"/>
  <c r="S13" i="7" s="1"/>
  <c r="R4" i="7"/>
  <c r="T4" i="7" s="1"/>
  <c r="S100" i="7"/>
  <c r="S36" i="7"/>
  <c r="S74" i="7"/>
  <c r="T74" i="7"/>
  <c r="S84" i="7"/>
  <c r="T84" i="7"/>
  <c r="S121" i="7"/>
  <c r="T121" i="7"/>
  <c r="S136" i="7"/>
  <c r="T136" i="7"/>
  <c r="G3" i="7"/>
  <c r="O3" i="7"/>
  <c r="S20" i="7"/>
  <c r="T20" i="7"/>
  <c r="Q3" i="7"/>
  <c r="S65" i="7"/>
  <c r="S120" i="7"/>
  <c r="S93" i="7"/>
  <c r="X4" i="7"/>
  <c r="S27" i="7"/>
  <c r="S34" i="7"/>
  <c r="M3" i="7"/>
  <c r="S113" i="7"/>
  <c r="S132" i="7"/>
  <c r="S32" i="7"/>
  <c r="F45" i="7"/>
  <c r="R46" i="7"/>
  <c r="T46" i="7" s="1"/>
  <c r="Y48" i="7"/>
  <c r="V54" i="7"/>
  <c r="S99" i="7"/>
  <c r="V119" i="7"/>
  <c r="R47" i="7"/>
  <c r="T47" i="7" s="1"/>
  <c r="R55" i="7"/>
  <c r="T55" i="7" s="1"/>
  <c r="R120" i="7"/>
  <c r="T120" i="7" s="1"/>
  <c r="Y34" i="7"/>
  <c r="R127" i="7"/>
  <c r="R125" i="7" s="1"/>
  <c r="S139" i="7"/>
  <c r="S107" i="7" l="1"/>
  <c r="X3" i="7"/>
  <c r="S119" i="7"/>
  <c r="W3" i="7"/>
  <c r="S4" i="7"/>
  <c r="R33" i="7"/>
  <c r="T33" i="7" s="1"/>
  <c r="T13" i="7"/>
  <c r="T125" i="7"/>
  <c r="S125" i="7"/>
  <c r="R45" i="7"/>
  <c r="F3" i="7"/>
  <c r="S55" i="7"/>
  <c r="S54" i="7"/>
  <c r="V3" i="7"/>
  <c r="S33" i="7" l="1"/>
  <c r="T45" i="7"/>
  <c r="T3" i="7" s="1"/>
  <c r="S45" i="7"/>
  <c r="S3" i="7" s="1"/>
  <c r="R3" i="7"/>
  <c r="U4" i="5" l="1"/>
  <c r="Y5" i="5"/>
  <c r="X5" i="5"/>
  <c r="W5" i="5"/>
  <c r="W3" i="5" s="1"/>
  <c r="V5" i="5"/>
  <c r="X4" i="5"/>
  <c r="W4" i="5"/>
  <c r="V4" i="5"/>
  <c r="V3" i="5"/>
  <c r="X3" i="5" l="1"/>
  <c r="Y4" i="5"/>
  <c r="Y3" i="5" s="1"/>
  <c r="Y6" i="5"/>
  <c r="W7" i="5" l="1"/>
  <c r="W8" i="5"/>
  <c r="W9" i="5"/>
  <c r="W6" i="5"/>
  <c r="J3" i="5" l="1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3" i="5"/>
  <c r="F5" i="5"/>
  <c r="F4" i="5"/>
  <c r="R9" i="5"/>
  <c r="S9" i="5" s="1"/>
  <c r="R8" i="5"/>
  <c r="S8" i="5" s="1"/>
  <c r="R7" i="5"/>
  <c r="S7" i="5" s="1"/>
  <c r="R6" i="5"/>
  <c r="S6" i="5" s="1"/>
  <c r="E3" i="5"/>
  <c r="O3" i="5" l="1"/>
  <c r="R4" i="5"/>
  <c r="S4" i="5" s="1"/>
  <c r="R5" i="5"/>
  <c r="S5" i="5" s="1"/>
  <c r="F3" i="5"/>
  <c r="R3" i="5" l="1"/>
  <c r="S3" i="5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33000 ტენდერიდან ეკონომია</t>
        </r>
      </text>
    </comment>
  </commentList>
</comments>
</file>

<file path=xl/sharedStrings.xml><?xml version="1.0" encoding="utf-8"?>
<sst xmlns="http://schemas.openxmlformats.org/spreadsheetml/2006/main" count="449" uniqueCount="244">
  <si>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</si>
  <si>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</si>
  <si>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</si>
  <si>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</si>
  <si>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</si>
  <si>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</si>
  <si>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</si>
  <si>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</si>
  <si>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</si>
  <si>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</si>
  <si>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</si>
  <si>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</si>
  <si>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</si>
  <si>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</si>
  <si>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</si>
  <si>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</si>
  <si>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</si>
  <si>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</si>
  <si>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</si>
  <si>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</si>
  <si>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</si>
  <si>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</si>
  <si>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</si>
  <si>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</si>
  <si>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</si>
  <si>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</si>
  <si>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</si>
  <si>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</si>
  <si>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</si>
  <si>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</si>
  <si>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</si>
  <si>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</si>
  <si>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</si>
  <si>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</si>
  <si>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</si>
  <si>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</si>
  <si>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</si>
  <si>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</si>
  <si>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</si>
  <si>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</si>
  <si>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</si>
  <si>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</si>
  <si>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</si>
  <si>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</si>
  <si>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</si>
  <si>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</si>
  <si>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</si>
  <si>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</si>
  <si>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</si>
  <si>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</si>
  <si>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</si>
  <si>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</si>
  <si>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</si>
  <si>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</si>
  <si>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</si>
  <si>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</si>
  <si>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</si>
  <si>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</si>
  <si>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</si>
  <si>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</si>
  <si>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</si>
  <si>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</si>
  <si>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</si>
  <si>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</si>
  <si>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</si>
  <si>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</si>
  <si>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</si>
  <si>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</si>
  <si>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</si>
  <si>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</si>
  <si>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</si>
  <si>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</si>
  <si>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</si>
  <si>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</si>
  <si>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</si>
  <si>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</si>
  <si>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</si>
  <si>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</si>
  <si>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</si>
  <si>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</si>
  <si>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</si>
  <si>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</si>
  <si>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</si>
  <si>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</si>
  <si>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</si>
  <si>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</si>
  <si>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</si>
  <si>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</si>
  <si>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</si>
  <si>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</si>
  <si>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</si>
  <si>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</si>
  <si>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</si>
  <si>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</si>
  <si>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</si>
  <si>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</si>
  <si>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</si>
  <si>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</si>
  <si>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</si>
  <si>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</si>
  <si>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</si>
  <si>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</si>
  <si>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</si>
  <si>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</si>
  <si>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</si>
  <si>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</si>
  <si>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</si>
  <si>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</si>
  <si>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</si>
  <si>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</si>
  <si>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</si>
  <si>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</si>
  <si>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</si>
  <si>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</si>
  <si>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</si>
  <si>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</si>
  <si>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</si>
  <si>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</si>
  <si>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</si>
  <si>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</si>
  <si>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</si>
  <si>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</si>
  <si>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</si>
  <si>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</si>
  <si>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</si>
  <si>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</si>
  <si>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</si>
  <si>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</si>
  <si>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</si>
  <si>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</si>
  <si>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</si>
  <si>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</si>
  <si>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</si>
  <si>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</si>
  <si>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</si>
  <si>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</si>
  <si>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</si>
  <si>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</si>
  <si>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</si>
  <si>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</si>
  <si>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</si>
  <si>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</si>
  <si>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</si>
  <si>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</si>
  <si>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</si>
  <si>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</si>
  <si>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</si>
  <si>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</si>
  <si>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</si>
  <si>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</si>
  <si>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</si>
  <si>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</si>
  <si>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</si>
  <si>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</si>
  <si>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</si>
  <si>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</si>
  <si>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</si>
  <si>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</si>
  <si>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</si>
  <si>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</si>
  <si>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</si>
  <si>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</si>
  <si>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</si>
  <si>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</si>
  <si>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</si>
  <si>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</si>
  <si>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</si>
  <si>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</si>
  <si>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</si>
  <si>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</si>
  <si>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</si>
  <si>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</si>
  <si>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</si>
  <si>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</si>
  <si>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</si>
  <si>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</si>
  <si>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</si>
  <si>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</si>
  <si>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</si>
  <si>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</si>
  <si>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</si>
  <si>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</si>
  <si>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</si>
  <si>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</si>
  <si>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</si>
  <si>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</si>
  <si>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</si>
  <si>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</si>
  <si>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</si>
  <si>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</si>
  <si>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</si>
  <si>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</si>
  <si>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</si>
  <si>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</si>
  <si>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</si>
  <si>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</si>
  <si>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</si>
  <si>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</si>
  <si>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</si>
  <si>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</si>
  <si>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</si>
  <si>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</si>
  <si>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</si>
  <si>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</si>
  <si>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</si>
  <si>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</si>
  <si>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</si>
  <si>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</si>
  <si>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</si>
  <si>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</si>
  <si>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</si>
  <si>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</si>
  <si>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</si>
  <si>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</si>
  <si>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</si>
  <si>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</si>
  <si>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</si>
  <si>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</si>
  <si>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</si>
  <si>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</si>
  <si>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</si>
  <si>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</si>
  <si>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</si>
  <si>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</si>
  <si>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</si>
  <si>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</si>
  <si>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</si>
  <si>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</si>
  <si>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</si>
  <si>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</si>
  <si>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</si>
  <si>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</si>
  <si>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</si>
  <si>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</si>
  <si>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</si>
  <si>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</si>
  <si>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</si>
  <si>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</si>
  <si>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</si>
  <si>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სასწრაფო 1</t>
  </si>
  <si>
    <t>სასწრაფო 3</t>
  </si>
  <si>
    <t>პირველადი ჯანდაცვის მომსახურება სოფლად</t>
  </si>
  <si>
    <t xml:space="preserve">N 539 მთავრობის დადგენილება ცვლილება </t>
  </si>
  <si>
    <t>N573 მთავრობის დადგენილება  ცვლილება)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</si>
</sst>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1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39"/>
  <sheetViews>
    <sheetView tabSelected="1" view="pageBreakPreview" zoomScaleNormal="100" zoomScaleSheetLayoutView="100" workbookViewId="0">
      <pane xSplit="4" ySplit="2" topLeftCell="I3" activePane="bottomRight" state="frozen"/>
      <selection pane="topRight" activeCell="D1" sqref="D1"/>
      <selection pane="bottomLeft" activeCell="A3" sqref="A3"/>
      <selection pane="bottomRight" activeCell="AD10" sqref="AD10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4" width="15" customWidth="1"/>
    <col min="15" max="17" width="15" hidden="1" customWidth="1"/>
    <col min="18" max="18" width="15" customWidth="1"/>
    <col min="19" max="20" width="15.42578125" hidden="1" customWidth="1"/>
    <col min="21" max="21" width="15" hidden="1" customWidth="1"/>
    <col min="22" max="22" width="14.28515625" hidden="1" customWidth="1"/>
    <col min="23" max="23" width="16" customWidth="1"/>
    <col min="24" max="24" width="17.7109375" customWidth="1"/>
    <col min="25" max="25" width="16" hidden="1" customWidth="1"/>
    <col min="26" max="26" width="14.42578125" customWidth="1"/>
    <col min="27" max="27" width="14.140625" bestFit="1" customWidth="1"/>
    <col min="264" max="264" width="69" bestFit="1" customWidth="1"/>
    <col min="265" max="265" width="14.7109375" customWidth="1"/>
    <col min="266" max="266" width="15.140625" customWidth="1"/>
    <col min="267" max="267" width="13.140625" bestFit="1" customWidth="1"/>
    <col min="268" max="268" width="12.140625" bestFit="1" customWidth="1"/>
    <col min="270" max="270" width="10.140625" bestFit="1" customWidth="1"/>
    <col min="272" max="272" width="12.140625" bestFit="1" customWidth="1"/>
    <col min="274" max="274" width="11.42578125" bestFit="1" customWidth="1"/>
    <col min="520" max="520" width="69" bestFit="1" customWidth="1"/>
    <col min="521" max="521" width="14.7109375" customWidth="1"/>
    <col min="522" max="522" width="15.140625" customWidth="1"/>
    <col min="523" max="523" width="13.140625" bestFit="1" customWidth="1"/>
    <col min="524" max="524" width="12.140625" bestFit="1" customWidth="1"/>
    <col min="526" max="526" width="10.140625" bestFit="1" customWidth="1"/>
    <col min="528" max="528" width="12.140625" bestFit="1" customWidth="1"/>
    <col min="530" max="530" width="11.42578125" bestFit="1" customWidth="1"/>
    <col min="776" max="776" width="69" bestFit="1" customWidth="1"/>
    <col min="777" max="777" width="14.7109375" customWidth="1"/>
    <col min="778" max="778" width="15.140625" customWidth="1"/>
    <col min="779" max="779" width="13.140625" bestFit="1" customWidth="1"/>
    <col min="780" max="780" width="12.140625" bestFit="1" customWidth="1"/>
    <col min="782" max="782" width="10.140625" bestFit="1" customWidth="1"/>
    <col min="784" max="784" width="12.140625" bestFit="1" customWidth="1"/>
    <col min="786" max="786" width="11.42578125" bestFit="1" customWidth="1"/>
    <col min="1032" max="1032" width="69" bestFit="1" customWidth="1"/>
    <col min="1033" max="1033" width="14.7109375" customWidth="1"/>
    <col min="1034" max="1034" width="15.140625" customWidth="1"/>
    <col min="1035" max="1035" width="13.140625" bestFit="1" customWidth="1"/>
    <col min="1036" max="1036" width="12.140625" bestFit="1" customWidth="1"/>
    <col min="1038" max="1038" width="10.140625" bestFit="1" customWidth="1"/>
    <col min="1040" max="1040" width="12.140625" bestFit="1" customWidth="1"/>
    <col min="1042" max="1042" width="11.42578125" bestFit="1" customWidth="1"/>
    <col min="1288" max="1288" width="69" bestFit="1" customWidth="1"/>
    <col min="1289" max="1289" width="14.7109375" customWidth="1"/>
    <col min="1290" max="1290" width="15.140625" customWidth="1"/>
    <col min="1291" max="1291" width="13.140625" bestFit="1" customWidth="1"/>
    <col min="1292" max="1292" width="12.140625" bestFit="1" customWidth="1"/>
    <col min="1294" max="1294" width="10.140625" bestFit="1" customWidth="1"/>
    <col min="1296" max="1296" width="12.140625" bestFit="1" customWidth="1"/>
    <col min="1298" max="1298" width="11.42578125" bestFit="1" customWidth="1"/>
    <col min="1544" max="1544" width="69" bestFit="1" customWidth="1"/>
    <col min="1545" max="1545" width="14.7109375" customWidth="1"/>
    <col min="1546" max="1546" width="15.140625" customWidth="1"/>
    <col min="1547" max="1547" width="13.140625" bestFit="1" customWidth="1"/>
    <col min="1548" max="1548" width="12.140625" bestFit="1" customWidth="1"/>
    <col min="1550" max="1550" width="10.140625" bestFit="1" customWidth="1"/>
    <col min="1552" max="1552" width="12.140625" bestFit="1" customWidth="1"/>
    <col min="1554" max="1554" width="11.42578125" bestFit="1" customWidth="1"/>
    <col min="1800" max="1800" width="69" bestFit="1" customWidth="1"/>
    <col min="1801" max="1801" width="14.7109375" customWidth="1"/>
    <col min="1802" max="1802" width="15.140625" customWidth="1"/>
    <col min="1803" max="1803" width="13.140625" bestFit="1" customWidth="1"/>
    <col min="1804" max="1804" width="12.140625" bestFit="1" customWidth="1"/>
    <col min="1806" max="1806" width="10.140625" bestFit="1" customWidth="1"/>
    <col min="1808" max="1808" width="12.140625" bestFit="1" customWidth="1"/>
    <col min="1810" max="1810" width="11.42578125" bestFit="1" customWidth="1"/>
    <col min="2056" max="2056" width="69" bestFit="1" customWidth="1"/>
    <col min="2057" max="2057" width="14.7109375" customWidth="1"/>
    <col min="2058" max="2058" width="15.140625" customWidth="1"/>
    <col min="2059" max="2059" width="13.140625" bestFit="1" customWidth="1"/>
    <col min="2060" max="2060" width="12.140625" bestFit="1" customWidth="1"/>
    <col min="2062" max="2062" width="10.140625" bestFit="1" customWidth="1"/>
    <col min="2064" max="2064" width="12.140625" bestFit="1" customWidth="1"/>
    <col min="2066" max="2066" width="11.42578125" bestFit="1" customWidth="1"/>
    <col min="2312" max="2312" width="69" bestFit="1" customWidth="1"/>
    <col min="2313" max="2313" width="14.7109375" customWidth="1"/>
    <col min="2314" max="2314" width="15.140625" customWidth="1"/>
    <col min="2315" max="2315" width="13.140625" bestFit="1" customWidth="1"/>
    <col min="2316" max="2316" width="12.140625" bestFit="1" customWidth="1"/>
    <col min="2318" max="2318" width="10.140625" bestFit="1" customWidth="1"/>
    <col min="2320" max="2320" width="12.140625" bestFit="1" customWidth="1"/>
    <col min="2322" max="2322" width="11.42578125" bestFit="1" customWidth="1"/>
    <col min="2568" max="2568" width="69" bestFit="1" customWidth="1"/>
    <col min="2569" max="2569" width="14.7109375" customWidth="1"/>
    <col min="2570" max="2570" width="15.140625" customWidth="1"/>
    <col min="2571" max="2571" width="13.140625" bestFit="1" customWidth="1"/>
    <col min="2572" max="2572" width="12.140625" bestFit="1" customWidth="1"/>
    <col min="2574" max="2574" width="10.140625" bestFit="1" customWidth="1"/>
    <col min="2576" max="2576" width="12.140625" bestFit="1" customWidth="1"/>
    <col min="2578" max="2578" width="11.42578125" bestFit="1" customWidth="1"/>
    <col min="2824" max="2824" width="69" bestFit="1" customWidth="1"/>
    <col min="2825" max="2825" width="14.7109375" customWidth="1"/>
    <col min="2826" max="2826" width="15.140625" customWidth="1"/>
    <col min="2827" max="2827" width="13.140625" bestFit="1" customWidth="1"/>
    <col min="2828" max="2828" width="12.140625" bestFit="1" customWidth="1"/>
    <col min="2830" max="2830" width="10.140625" bestFit="1" customWidth="1"/>
    <col min="2832" max="2832" width="12.140625" bestFit="1" customWidth="1"/>
    <col min="2834" max="2834" width="11.42578125" bestFit="1" customWidth="1"/>
    <col min="3080" max="3080" width="69" bestFit="1" customWidth="1"/>
    <col min="3081" max="3081" width="14.7109375" customWidth="1"/>
    <col min="3082" max="3082" width="15.140625" customWidth="1"/>
    <col min="3083" max="3083" width="13.140625" bestFit="1" customWidth="1"/>
    <col min="3084" max="3084" width="12.140625" bestFit="1" customWidth="1"/>
    <col min="3086" max="3086" width="10.140625" bestFit="1" customWidth="1"/>
    <col min="3088" max="3088" width="12.140625" bestFit="1" customWidth="1"/>
    <col min="3090" max="3090" width="11.42578125" bestFit="1" customWidth="1"/>
    <col min="3336" max="3336" width="69" bestFit="1" customWidth="1"/>
    <col min="3337" max="3337" width="14.7109375" customWidth="1"/>
    <col min="3338" max="3338" width="15.140625" customWidth="1"/>
    <col min="3339" max="3339" width="13.140625" bestFit="1" customWidth="1"/>
    <col min="3340" max="3340" width="12.140625" bestFit="1" customWidth="1"/>
    <col min="3342" max="3342" width="10.140625" bestFit="1" customWidth="1"/>
    <col min="3344" max="3344" width="12.140625" bestFit="1" customWidth="1"/>
    <col min="3346" max="3346" width="11.42578125" bestFit="1" customWidth="1"/>
    <col min="3592" max="3592" width="69" bestFit="1" customWidth="1"/>
    <col min="3593" max="3593" width="14.7109375" customWidth="1"/>
    <col min="3594" max="3594" width="15.140625" customWidth="1"/>
    <col min="3595" max="3595" width="13.140625" bestFit="1" customWidth="1"/>
    <col min="3596" max="3596" width="12.140625" bestFit="1" customWidth="1"/>
    <col min="3598" max="3598" width="10.140625" bestFit="1" customWidth="1"/>
    <col min="3600" max="3600" width="12.140625" bestFit="1" customWidth="1"/>
    <col min="3602" max="3602" width="11.42578125" bestFit="1" customWidth="1"/>
    <col min="3848" max="3848" width="69" bestFit="1" customWidth="1"/>
    <col min="3849" max="3849" width="14.7109375" customWidth="1"/>
    <col min="3850" max="3850" width="15.140625" customWidth="1"/>
    <col min="3851" max="3851" width="13.140625" bestFit="1" customWidth="1"/>
    <col min="3852" max="3852" width="12.140625" bestFit="1" customWidth="1"/>
    <col min="3854" max="3854" width="10.140625" bestFit="1" customWidth="1"/>
    <col min="3856" max="3856" width="12.140625" bestFit="1" customWidth="1"/>
    <col min="3858" max="3858" width="11.42578125" bestFit="1" customWidth="1"/>
    <col min="4104" max="4104" width="69" bestFit="1" customWidth="1"/>
    <col min="4105" max="4105" width="14.7109375" customWidth="1"/>
    <col min="4106" max="4106" width="15.140625" customWidth="1"/>
    <col min="4107" max="4107" width="13.140625" bestFit="1" customWidth="1"/>
    <col min="4108" max="4108" width="12.140625" bestFit="1" customWidth="1"/>
    <col min="4110" max="4110" width="10.140625" bestFit="1" customWidth="1"/>
    <col min="4112" max="4112" width="12.140625" bestFit="1" customWidth="1"/>
    <col min="4114" max="4114" width="11.42578125" bestFit="1" customWidth="1"/>
    <col min="4360" max="4360" width="69" bestFit="1" customWidth="1"/>
    <col min="4361" max="4361" width="14.7109375" customWidth="1"/>
    <col min="4362" max="4362" width="15.140625" customWidth="1"/>
    <col min="4363" max="4363" width="13.140625" bestFit="1" customWidth="1"/>
    <col min="4364" max="4364" width="12.140625" bestFit="1" customWidth="1"/>
    <col min="4366" max="4366" width="10.140625" bestFit="1" customWidth="1"/>
    <col min="4368" max="4368" width="12.140625" bestFit="1" customWidth="1"/>
    <col min="4370" max="4370" width="11.42578125" bestFit="1" customWidth="1"/>
    <col min="4616" max="4616" width="69" bestFit="1" customWidth="1"/>
    <col min="4617" max="4617" width="14.7109375" customWidth="1"/>
    <col min="4618" max="4618" width="15.140625" customWidth="1"/>
    <col min="4619" max="4619" width="13.140625" bestFit="1" customWidth="1"/>
    <col min="4620" max="4620" width="12.140625" bestFit="1" customWidth="1"/>
    <col min="4622" max="4622" width="10.140625" bestFit="1" customWidth="1"/>
    <col min="4624" max="4624" width="12.140625" bestFit="1" customWidth="1"/>
    <col min="4626" max="4626" width="11.42578125" bestFit="1" customWidth="1"/>
    <col min="4872" max="4872" width="69" bestFit="1" customWidth="1"/>
    <col min="4873" max="4873" width="14.7109375" customWidth="1"/>
    <col min="4874" max="4874" width="15.140625" customWidth="1"/>
    <col min="4875" max="4875" width="13.140625" bestFit="1" customWidth="1"/>
    <col min="4876" max="4876" width="12.140625" bestFit="1" customWidth="1"/>
    <col min="4878" max="4878" width="10.140625" bestFit="1" customWidth="1"/>
    <col min="4880" max="4880" width="12.140625" bestFit="1" customWidth="1"/>
    <col min="4882" max="4882" width="11.42578125" bestFit="1" customWidth="1"/>
    <col min="5128" max="5128" width="69" bestFit="1" customWidth="1"/>
    <col min="5129" max="5129" width="14.7109375" customWidth="1"/>
    <col min="5130" max="5130" width="15.140625" customWidth="1"/>
    <col min="5131" max="5131" width="13.140625" bestFit="1" customWidth="1"/>
    <col min="5132" max="5132" width="12.140625" bestFit="1" customWidth="1"/>
    <col min="5134" max="5134" width="10.140625" bestFit="1" customWidth="1"/>
    <col min="5136" max="5136" width="12.140625" bestFit="1" customWidth="1"/>
    <col min="5138" max="5138" width="11.42578125" bestFit="1" customWidth="1"/>
    <col min="5384" max="5384" width="69" bestFit="1" customWidth="1"/>
    <col min="5385" max="5385" width="14.7109375" customWidth="1"/>
    <col min="5386" max="5386" width="15.140625" customWidth="1"/>
    <col min="5387" max="5387" width="13.140625" bestFit="1" customWidth="1"/>
    <col min="5388" max="5388" width="12.140625" bestFit="1" customWidth="1"/>
    <col min="5390" max="5390" width="10.140625" bestFit="1" customWidth="1"/>
    <col min="5392" max="5392" width="12.140625" bestFit="1" customWidth="1"/>
    <col min="5394" max="5394" width="11.42578125" bestFit="1" customWidth="1"/>
    <col min="5640" max="5640" width="69" bestFit="1" customWidth="1"/>
    <col min="5641" max="5641" width="14.7109375" customWidth="1"/>
    <col min="5642" max="5642" width="15.140625" customWidth="1"/>
    <col min="5643" max="5643" width="13.140625" bestFit="1" customWidth="1"/>
    <col min="5644" max="5644" width="12.140625" bestFit="1" customWidth="1"/>
    <col min="5646" max="5646" width="10.140625" bestFit="1" customWidth="1"/>
    <col min="5648" max="5648" width="12.140625" bestFit="1" customWidth="1"/>
    <col min="5650" max="5650" width="11.42578125" bestFit="1" customWidth="1"/>
    <col min="5896" max="5896" width="69" bestFit="1" customWidth="1"/>
    <col min="5897" max="5897" width="14.7109375" customWidth="1"/>
    <col min="5898" max="5898" width="15.140625" customWidth="1"/>
    <col min="5899" max="5899" width="13.140625" bestFit="1" customWidth="1"/>
    <col min="5900" max="5900" width="12.140625" bestFit="1" customWidth="1"/>
    <col min="5902" max="5902" width="10.140625" bestFit="1" customWidth="1"/>
    <col min="5904" max="5904" width="12.140625" bestFit="1" customWidth="1"/>
    <col min="5906" max="5906" width="11.42578125" bestFit="1" customWidth="1"/>
    <col min="6152" max="6152" width="69" bestFit="1" customWidth="1"/>
    <col min="6153" max="6153" width="14.7109375" customWidth="1"/>
    <col min="6154" max="6154" width="15.140625" customWidth="1"/>
    <col min="6155" max="6155" width="13.140625" bestFit="1" customWidth="1"/>
    <col min="6156" max="6156" width="12.140625" bestFit="1" customWidth="1"/>
    <col min="6158" max="6158" width="10.140625" bestFit="1" customWidth="1"/>
    <col min="6160" max="6160" width="12.140625" bestFit="1" customWidth="1"/>
    <col min="6162" max="6162" width="11.42578125" bestFit="1" customWidth="1"/>
    <col min="6408" max="6408" width="69" bestFit="1" customWidth="1"/>
    <col min="6409" max="6409" width="14.7109375" customWidth="1"/>
    <col min="6410" max="6410" width="15.140625" customWidth="1"/>
    <col min="6411" max="6411" width="13.140625" bestFit="1" customWidth="1"/>
    <col min="6412" max="6412" width="12.140625" bestFit="1" customWidth="1"/>
    <col min="6414" max="6414" width="10.140625" bestFit="1" customWidth="1"/>
    <col min="6416" max="6416" width="12.140625" bestFit="1" customWidth="1"/>
    <col min="6418" max="6418" width="11.42578125" bestFit="1" customWidth="1"/>
    <col min="6664" max="6664" width="69" bestFit="1" customWidth="1"/>
    <col min="6665" max="6665" width="14.7109375" customWidth="1"/>
    <col min="6666" max="6666" width="15.140625" customWidth="1"/>
    <col min="6667" max="6667" width="13.140625" bestFit="1" customWidth="1"/>
    <col min="6668" max="6668" width="12.140625" bestFit="1" customWidth="1"/>
    <col min="6670" max="6670" width="10.140625" bestFit="1" customWidth="1"/>
    <col min="6672" max="6672" width="12.140625" bestFit="1" customWidth="1"/>
    <col min="6674" max="6674" width="11.42578125" bestFit="1" customWidth="1"/>
    <col min="6920" max="6920" width="69" bestFit="1" customWidth="1"/>
    <col min="6921" max="6921" width="14.7109375" customWidth="1"/>
    <col min="6922" max="6922" width="15.140625" customWidth="1"/>
    <col min="6923" max="6923" width="13.140625" bestFit="1" customWidth="1"/>
    <col min="6924" max="6924" width="12.140625" bestFit="1" customWidth="1"/>
    <col min="6926" max="6926" width="10.140625" bestFit="1" customWidth="1"/>
    <col min="6928" max="6928" width="12.140625" bestFit="1" customWidth="1"/>
    <col min="6930" max="6930" width="11.42578125" bestFit="1" customWidth="1"/>
    <col min="7176" max="7176" width="69" bestFit="1" customWidth="1"/>
    <col min="7177" max="7177" width="14.7109375" customWidth="1"/>
    <col min="7178" max="7178" width="15.140625" customWidth="1"/>
    <col min="7179" max="7179" width="13.140625" bestFit="1" customWidth="1"/>
    <col min="7180" max="7180" width="12.140625" bestFit="1" customWidth="1"/>
    <col min="7182" max="7182" width="10.140625" bestFit="1" customWidth="1"/>
    <col min="7184" max="7184" width="12.140625" bestFit="1" customWidth="1"/>
    <col min="7186" max="7186" width="11.42578125" bestFit="1" customWidth="1"/>
    <col min="7432" max="7432" width="69" bestFit="1" customWidth="1"/>
    <col min="7433" max="7433" width="14.7109375" customWidth="1"/>
    <col min="7434" max="7434" width="15.140625" customWidth="1"/>
    <col min="7435" max="7435" width="13.140625" bestFit="1" customWidth="1"/>
    <col min="7436" max="7436" width="12.140625" bestFit="1" customWidth="1"/>
    <col min="7438" max="7438" width="10.140625" bestFit="1" customWidth="1"/>
    <col min="7440" max="7440" width="12.140625" bestFit="1" customWidth="1"/>
    <col min="7442" max="7442" width="11.42578125" bestFit="1" customWidth="1"/>
    <col min="7688" max="7688" width="69" bestFit="1" customWidth="1"/>
    <col min="7689" max="7689" width="14.7109375" customWidth="1"/>
    <col min="7690" max="7690" width="15.140625" customWidth="1"/>
    <col min="7691" max="7691" width="13.140625" bestFit="1" customWidth="1"/>
    <col min="7692" max="7692" width="12.140625" bestFit="1" customWidth="1"/>
    <col min="7694" max="7694" width="10.140625" bestFit="1" customWidth="1"/>
    <col min="7696" max="7696" width="12.140625" bestFit="1" customWidth="1"/>
    <col min="7698" max="7698" width="11.42578125" bestFit="1" customWidth="1"/>
    <col min="7944" max="7944" width="69" bestFit="1" customWidth="1"/>
    <col min="7945" max="7945" width="14.7109375" customWidth="1"/>
    <col min="7946" max="7946" width="15.140625" customWidth="1"/>
    <col min="7947" max="7947" width="13.140625" bestFit="1" customWidth="1"/>
    <col min="7948" max="7948" width="12.140625" bestFit="1" customWidth="1"/>
    <col min="7950" max="7950" width="10.140625" bestFit="1" customWidth="1"/>
    <col min="7952" max="7952" width="12.140625" bestFit="1" customWidth="1"/>
    <col min="7954" max="7954" width="11.42578125" bestFit="1" customWidth="1"/>
    <col min="8200" max="8200" width="69" bestFit="1" customWidth="1"/>
    <col min="8201" max="8201" width="14.7109375" customWidth="1"/>
    <col min="8202" max="8202" width="15.140625" customWidth="1"/>
    <col min="8203" max="8203" width="13.140625" bestFit="1" customWidth="1"/>
    <col min="8204" max="8204" width="12.140625" bestFit="1" customWidth="1"/>
    <col min="8206" max="8206" width="10.140625" bestFit="1" customWidth="1"/>
    <col min="8208" max="8208" width="12.140625" bestFit="1" customWidth="1"/>
    <col min="8210" max="8210" width="11.42578125" bestFit="1" customWidth="1"/>
    <col min="8456" max="8456" width="69" bestFit="1" customWidth="1"/>
    <col min="8457" max="8457" width="14.7109375" customWidth="1"/>
    <col min="8458" max="8458" width="15.140625" customWidth="1"/>
    <col min="8459" max="8459" width="13.140625" bestFit="1" customWidth="1"/>
    <col min="8460" max="8460" width="12.140625" bestFit="1" customWidth="1"/>
    <col min="8462" max="8462" width="10.140625" bestFit="1" customWidth="1"/>
    <col min="8464" max="8464" width="12.140625" bestFit="1" customWidth="1"/>
    <col min="8466" max="8466" width="11.42578125" bestFit="1" customWidth="1"/>
    <col min="8712" max="8712" width="69" bestFit="1" customWidth="1"/>
    <col min="8713" max="8713" width="14.7109375" customWidth="1"/>
    <col min="8714" max="8714" width="15.140625" customWidth="1"/>
    <col min="8715" max="8715" width="13.140625" bestFit="1" customWidth="1"/>
    <col min="8716" max="8716" width="12.140625" bestFit="1" customWidth="1"/>
    <col min="8718" max="8718" width="10.140625" bestFit="1" customWidth="1"/>
    <col min="8720" max="8720" width="12.140625" bestFit="1" customWidth="1"/>
    <col min="8722" max="8722" width="11.42578125" bestFit="1" customWidth="1"/>
    <col min="8968" max="8968" width="69" bestFit="1" customWidth="1"/>
    <col min="8969" max="8969" width="14.7109375" customWidth="1"/>
    <col min="8970" max="8970" width="15.140625" customWidth="1"/>
    <col min="8971" max="8971" width="13.140625" bestFit="1" customWidth="1"/>
    <col min="8972" max="8972" width="12.140625" bestFit="1" customWidth="1"/>
    <col min="8974" max="8974" width="10.140625" bestFit="1" customWidth="1"/>
    <col min="8976" max="8976" width="12.140625" bestFit="1" customWidth="1"/>
    <col min="8978" max="8978" width="11.42578125" bestFit="1" customWidth="1"/>
    <col min="9224" max="9224" width="69" bestFit="1" customWidth="1"/>
    <col min="9225" max="9225" width="14.7109375" customWidth="1"/>
    <col min="9226" max="9226" width="15.140625" customWidth="1"/>
    <col min="9227" max="9227" width="13.140625" bestFit="1" customWidth="1"/>
    <col min="9228" max="9228" width="12.140625" bestFit="1" customWidth="1"/>
    <col min="9230" max="9230" width="10.140625" bestFit="1" customWidth="1"/>
    <col min="9232" max="9232" width="12.140625" bestFit="1" customWidth="1"/>
    <col min="9234" max="9234" width="11.42578125" bestFit="1" customWidth="1"/>
    <col min="9480" max="9480" width="69" bestFit="1" customWidth="1"/>
    <col min="9481" max="9481" width="14.7109375" customWidth="1"/>
    <col min="9482" max="9482" width="15.140625" customWidth="1"/>
    <col min="9483" max="9483" width="13.140625" bestFit="1" customWidth="1"/>
    <col min="9484" max="9484" width="12.140625" bestFit="1" customWidth="1"/>
    <col min="9486" max="9486" width="10.140625" bestFit="1" customWidth="1"/>
    <col min="9488" max="9488" width="12.140625" bestFit="1" customWidth="1"/>
    <col min="9490" max="9490" width="11.42578125" bestFit="1" customWidth="1"/>
    <col min="9736" max="9736" width="69" bestFit="1" customWidth="1"/>
    <col min="9737" max="9737" width="14.7109375" customWidth="1"/>
    <col min="9738" max="9738" width="15.140625" customWidth="1"/>
    <col min="9739" max="9739" width="13.140625" bestFit="1" customWidth="1"/>
    <col min="9740" max="9740" width="12.140625" bestFit="1" customWidth="1"/>
    <col min="9742" max="9742" width="10.140625" bestFit="1" customWidth="1"/>
    <col min="9744" max="9744" width="12.140625" bestFit="1" customWidth="1"/>
    <col min="9746" max="9746" width="11.42578125" bestFit="1" customWidth="1"/>
    <col min="9992" max="9992" width="69" bestFit="1" customWidth="1"/>
    <col min="9993" max="9993" width="14.7109375" customWidth="1"/>
    <col min="9994" max="9994" width="15.140625" customWidth="1"/>
    <col min="9995" max="9995" width="13.140625" bestFit="1" customWidth="1"/>
    <col min="9996" max="9996" width="12.140625" bestFit="1" customWidth="1"/>
    <col min="9998" max="9998" width="10.140625" bestFit="1" customWidth="1"/>
    <col min="10000" max="10000" width="12.140625" bestFit="1" customWidth="1"/>
    <col min="10002" max="10002" width="11.42578125" bestFit="1" customWidth="1"/>
    <col min="10248" max="10248" width="69" bestFit="1" customWidth="1"/>
    <col min="10249" max="10249" width="14.7109375" customWidth="1"/>
    <col min="10250" max="10250" width="15.140625" customWidth="1"/>
    <col min="10251" max="10251" width="13.140625" bestFit="1" customWidth="1"/>
    <col min="10252" max="10252" width="12.140625" bestFit="1" customWidth="1"/>
    <col min="10254" max="10254" width="10.140625" bestFit="1" customWidth="1"/>
    <col min="10256" max="10256" width="12.140625" bestFit="1" customWidth="1"/>
    <col min="10258" max="10258" width="11.42578125" bestFit="1" customWidth="1"/>
    <col min="10504" max="10504" width="69" bestFit="1" customWidth="1"/>
    <col min="10505" max="10505" width="14.7109375" customWidth="1"/>
    <col min="10506" max="10506" width="15.140625" customWidth="1"/>
    <col min="10507" max="10507" width="13.140625" bestFit="1" customWidth="1"/>
    <col min="10508" max="10508" width="12.140625" bestFit="1" customWidth="1"/>
    <col min="10510" max="10510" width="10.140625" bestFit="1" customWidth="1"/>
    <col min="10512" max="10512" width="12.140625" bestFit="1" customWidth="1"/>
    <col min="10514" max="10514" width="11.42578125" bestFit="1" customWidth="1"/>
    <col min="10760" max="10760" width="69" bestFit="1" customWidth="1"/>
    <col min="10761" max="10761" width="14.7109375" customWidth="1"/>
    <col min="10762" max="10762" width="15.140625" customWidth="1"/>
    <col min="10763" max="10763" width="13.140625" bestFit="1" customWidth="1"/>
    <col min="10764" max="10764" width="12.140625" bestFit="1" customWidth="1"/>
    <col min="10766" max="10766" width="10.140625" bestFit="1" customWidth="1"/>
    <col min="10768" max="10768" width="12.140625" bestFit="1" customWidth="1"/>
    <col min="10770" max="10770" width="11.42578125" bestFit="1" customWidth="1"/>
    <col min="11016" max="11016" width="69" bestFit="1" customWidth="1"/>
    <col min="11017" max="11017" width="14.7109375" customWidth="1"/>
    <col min="11018" max="11018" width="15.140625" customWidth="1"/>
    <col min="11019" max="11019" width="13.140625" bestFit="1" customWidth="1"/>
    <col min="11020" max="11020" width="12.140625" bestFit="1" customWidth="1"/>
    <col min="11022" max="11022" width="10.140625" bestFit="1" customWidth="1"/>
    <col min="11024" max="11024" width="12.140625" bestFit="1" customWidth="1"/>
    <col min="11026" max="11026" width="11.42578125" bestFit="1" customWidth="1"/>
    <col min="11272" max="11272" width="69" bestFit="1" customWidth="1"/>
    <col min="11273" max="11273" width="14.7109375" customWidth="1"/>
    <col min="11274" max="11274" width="15.140625" customWidth="1"/>
    <col min="11275" max="11275" width="13.140625" bestFit="1" customWidth="1"/>
    <col min="11276" max="11276" width="12.140625" bestFit="1" customWidth="1"/>
    <col min="11278" max="11278" width="10.140625" bestFit="1" customWidth="1"/>
    <col min="11280" max="11280" width="12.140625" bestFit="1" customWidth="1"/>
    <col min="11282" max="11282" width="11.42578125" bestFit="1" customWidth="1"/>
    <col min="11528" max="11528" width="69" bestFit="1" customWidth="1"/>
    <col min="11529" max="11529" width="14.7109375" customWidth="1"/>
    <col min="11530" max="11530" width="15.140625" customWidth="1"/>
    <col min="11531" max="11531" width="13.140625" bestFit="1" customWidth="1"/>
    <col min="11532" max="11532" width="12.140625" bestFit="1" customWidth="1"/>
    <col min="11534" max="11534" width="10.140625" bestFit="1" customWidth="1"/>
    <col min="11536" max="11536" width="12.140625" bestFit="1" customWidth="1"/>
    <col min="11538" max="11538" width="11.42578125" bestFit="1" customWidth="1"/>
    <col min="11784" max="11784" width="69" bestFit="1" customWidth="1"/>
    <col min="11785" max="11785" width="14.7109375" customWidth="1"/>
    <col min="11786" max="11786" width="15.140625" customWidth="1"/>
    <col min="11787" max="11787" width="13.140625" bestFit="1" customWidth="1"/>
    <col min="11788" max="11788" width="12.140625" bestFit="1" customWidth="1"/>
    <col min="11790" max="11790" width="10.140625" bestFit="1" customWidth="1"/>
    <col min="11792" max="11792" width="12.140625" bestFit="1" customWidth="1"/>
    <col min="11794" max="11794" width="11.42578125" bestFit="1" customWidth="1"/>
    <col min="12040" max="12040" width="69" bestFit="1" customWidth="1"/>
    <col min="12041" max="12041" width="14.7109375" customWidth="1"/>
    <col min="12042" max="12042" width="15.140625" customWidth="1"/>
    <col min="12043" max="12043" width="13.140625" bestFit="1" customWidth="1"/>
    <col min="12044" max="12044" width="12.140625" bestFit="1" customWidth="1"/>
    <col min="12046" max="12046" width="10.140625" bestFit="1" customWidth="1"/>
    <col min="12048" max="12048" width="12.140625" bestFit="1" customWidth="1"/>
    <col min="12050" max="12050" width="11.42578125" bestFit="1" customWidth="1"/>
    <col min="12296" max="12296" width="69" bestFit="1" customWidth="1"/>
    <col min="12297" max="12297" width="14.7109375" customWidth="1"/>
    <col min="12298" max="12298" width="15.140625" customWidth="1"/>
    <col min="12299" max="12299" width="13.140625" bestFit="1" customWidth="1"/>
    <col min="12300" max="12300" width="12.140625" bestFit="1" customWidth="1"/>
    <col min="12302" max="12302" width="10.140625" bestFit="1" customWidth="1"/>
    <col min="12304" max="12304" width="12.140625" bestFit="1" customWidth="1"/>
    <col min="12306" max="12306" width="11.42578125" bestFit="1" customWidth="1"/>
    <col min="12552" max="12552" width="69" bestFit="1" customWidth="1"/>
    <col min="12553" max="12553" width="14.7109375" customWidth="1"/>
    <col min="12554" max="12554" width="15.140625" customWidth="1"/>
    <col min="12555" max="12555" width="13.140625" bestFit="1" customWidth="1"/>
    <col min="12556" max="12556" width="12.140625" bestFit="1" customWidth="1"/>
    <col min="12558" max="12558" width="10.140625" bestFit="1" customWidth="1"/>
    <col min="12560" max="12560" width="12.140625" bestFit="1" customWidth="1"/>
    <col min="12562" max="12562" width="11.42578125" bestFit="1" customWidth="1"/>
    <col min="12808" max="12808" width="69" bestFit="1" customWidth="1"/>
    <col min="12809" max="12809" width="14.7109375" customWidth="1"/>
    <col min="12810" max="12810" width="15.140625" customWidth="1"/>
    <col min="12811" max="12811" width="13.140625" bestFit="1" customWidth="1"/>
    <col min="12812" max="12812" width="12.140625" bestFit="1" customWidth="1"/>
    <col min="12814" max="12814" width="10.140625" bestFit="1" customWidth="1"/>
    <col min="12816" max="12816" width="12.140625" bestFit="1" customWidth="1"/>
    <col min="12818" max="12818" width="11.42578125" bestFit="1" customWidth="1"/>
    <col min="13064" max="13064" width="69" bestFit="1" customWidth="1"/>
    <col min="13065" max="13065" width="14.7109375" customWidth="1"/>
    <col min="13066" max="13066" width="15.140625" customWidth="1"/>
    <col min="13067" max="13067" width="13.140625" bestFit="1" customWidth="1"/>
    <col min="13068" max="13068" width="12.140625" bestFit="1" customWidth="1"/>
    <col min="13070" max="13070" width="10.140625" bestFit="1" customWidth="1"/>
    <col min="13072" max="13072" width="12.140625" bestFit="1" customWidth="1"/>
    <col min="13074" max="13074" width="11.42578125" bestFit="1" customWidth="1"/>
    <col min="13320" max="13320" width="69" bestFit="1" customWidth="1"/>
    <col min="13321" max="13321" width="14.7109375" customWidth="1"/>
    <col min="13322" max="13322" width="15.140625" customWidth="1"/>
    <col min="13323" max="13323" width="13.140625" bestFit="1" customWidth="1"/>
    <col min="13324" max="13324" width="12.140625" bestFit="1" customWidth="1"/>
    <col min="13326" max="13326" width="10.140625" bestFit="1" customWidth="1"/>
    <col min="13328" max="13328" width="12.140625" bestFit="1" customWidth="1"/>
    <col min="13330" max="13330" width="11.42578125" bestFit="1" customWidth="1"/>
    <col min="13576" max="13576" width="69" bestFit="1" customWidth="1"/>
    <col min="13577" max="13577" width="14.7109375" customWidth="1"/>
    <col min="13578" max="13578" width="15.140625" customWidth="1"/>
    <col min="13579" max="13579" width="13.140625" bestFit="1" customWidth="1"/>
    <col min="13580" max="13580" width="12.140625" bestFit="1" customWidth="1"/>
    <col min="13582" max="13582" width="10.140625" bestFit="1" customWidth="1"/>
    <col min="13584" max="13584" width="12.140625" bestFit="1" customWidth="1"/>
    <col min="13586" max="13586" width="11.42578125" bestFit="1" customWidth="1"/>
    <col min="13832" max="13832" width="69" bestFit="1" customWidth="1"/>
    <col min="13833" max="13833" width="14.7109375" customWidth="1"/>
    <col min="13834" max="13834" width="15.140625" customWidth="1"/>
    <col min="13835" max="13835" width="13.140625" bestFit="1" customWidth="1"/>
    <col min="13836" max="13836" width="12.140625" bestFit="1" customWidth="1"/>
    <col min="13838" max="13838" width="10.140625" bestFit="1" customWidth="1"/>
    <col min="13840" max="13840" width="12.140625" bestFit="1" customWidth="1"/>
    <col min="13842" max="13842" width="11.42578125" bestFit="1" customWidth="1"/>
    <col min="14088" max="14088" width="69" bestFit="1" customWidth="1"/>
    <col min="14089" max="14089" width="14.7109375" customWidth="1"/>
    <col min="14090" max="14090" width="15.140625" customWidth="1"/>
    <col min="14091" max="14091" width="13.140625" bestFit="1" customWidth="1"/>
    <col min="14092" max="14092" width="12.140625" bestFit="1" customWidth="1"/>
    <col min="14094" max="14094" width="10.140625" bestFit="1" customWidth="1"/>
    <col min="14096" max="14096" width="12.140625" bestFit="1" customWidth="1"/>
    <col min="14098" max="14098" width="11.42578125" bestFit="1" customWidth="1"/>
    <col min="14344" max="14344" width="69" bestFit="1" customWidth="1"/>
    <col min="14345" max="14345" width="14.7109375" customWidth="1"/>
    <col min="14346" max="14346" width="15.140625" customWidth="1"/>
    <col min="14347" max="14347" width="13.140625" bestFit="1" customWidth="1"/>
    <col min="14348" max="14348" width="12.140625" bestFit="1" customWidth="1"/>
    <col min="14350" max="14350" width="10.140625" bestFit="1" customWidth="1"/>
    <col min="14352" max="14352" width="12.140625" bestFit="1" customWidth="1"/>
    <col min="14354" max="14354" width="11.42578125" bestFit="1" customWidth="1"/>
    <col min="14600" max="14600" width="69" bestFit="1" customWidth="1"/>
    <col min="14601" max="14601" width="14.7109375" customWidth="1"/>
    <col min="14602" max="14602" width="15.140625" customWidth="1"/>
    <col min="14603" max="14603" width="13.140625" bestFit="1" customWidth="1"/>
    <col min="14604" max="14604" width="12.140625" bestFit="1" customWidth="1"/>
    <col min="14606" max="14606" width="10.140625" bestFit="1" customWidth="1"/>
    <col min="14608" max="14608" width="12.140625" bestFit="1" customWidth="1"/>
    <col min="14610" max="14610" width="11.42578125" bestFit="1" customWidth="1"/>
    <col min="14856" max="14856" width="69" bestFit="1" customWidth="1"/>
    <col min="14857" max="14857" width="14.7109375" customWidth="1"/>
    <col min="14858" max="14858" width="15.140625" customWidth="1"/>
    <col min="14859" max="14859" width="13.140625" bestFit="1" customWidth="1"/>
    <col min="14860" max="14860" width="12.140625" bestFit="1" customWidth="1"/>
    <col min="14862" max="14862" width="10.140625" bestFit="1" customWidth="1"/>
    <col min="14864" max="14864" width="12.140625" bestFit="1" customWidth="1"/>
    <col min="14866" max="14866" width="11.42578125" bestFit="1" customWidth="1"/>
    <col min="15112" max="15112" width="69" bestFit="1" customWidth="1"/>
    <col min="15113" max="15113" width="14.7109375" customWidth="1"/>
    <col min="15114" max="15114" width="15.140625" customWidth="1"/>
    <col min="15115" max="15115" width="13.140625" bestFit="1" customWidth="1"/>
    <col min="15116" max="15116" width="12.140625" bestFit="1" customWidth="1"/>
    <col min="15118" max="15118" width="10.140625" bestFit="1" customWidth="1"/>
    <col min="15120" max="15120" width="12.140625" bestFit="1" customWidth="1"/>
    <col min="15122" max="15122" width="11.42578125" bestFit="1" customWidth="1"/>
    <col min="15368" max="15368" width="69" bestFit="1" customWidth="1"/>
    <col min="15369" max="15369" width="14.7109375" customWidth="1"/>
    <col min="15370" max="15370" width="15.140625" customWidth="1"/>
    <col min="15371" max="15371" width="13.140625" bestFit="1" customWidth="1"/>
    <col min="15372" max="15372" width="12.140625" bestFit="1" customWidth="1"/>
    <col min="15374" max="15374" width="10.140625" bestFit="1" customWidth="1"/>
    <col min="15376" max="15376" width="12.140625" bestFit="1" customWidth="1"/>
    <col min="15378" max="15378" width="11.42578125" bestFit="1" customWidth="1"/>
    <col min="15624" max="15624" width="69" bestFit="1" customWidth="1"/>
    <col min="15625" max="15625" width="14.7109375" customWidth="1"/>
    <col min="15626" max="15626" width="15.140625" customWidth="1"/>
    <col min="15627" max="15627" width="13.140625" bestFit="1" customWidth="1"/>
    <col min="15628" max="15628" width="12.140625" bestFit="1" customWidth="1"/>
    <col min="15630" max="15630" width="10.140625" bestFit="1" customWidth="1"/>
    <col min="15632" max="15632" width="12.140625" bestFit="1" customWidth="1"/>
    <col min="15634" max="15634" width="11.42578125" bestFit="1" customWidth="1"/>
    <col min="15880" max="15880" width="69" bestFit="1" customWidth="1"/>
    <col min="15881" max="15881" width="14.7109375" customWidth="1"/>
    <col min="15882" max="15882" width="15.140625" customWidth="1"/>
    <col min="15883" max="15883" width="13.140625" bestFit="1" customWidth="1"/>
    <col min="15884" max="15884" width="12.140625" bestFit="1" customWidth="1"/>
    <col min="15886" max="15886" width="10.140625" bestFit="1" customWidth="1"/>
    <col min="15888" max="15888" width="12.140625" bestFit="1" customWidth="1"/>
    <col min="15890" max="15890" width="11.42578125" bestFit="1" customWidth="1"/>
    <col min="16136" max="16136" width="69" bestFit="1" customWidth="1"/>
    <col min="16137" max="16137" width="14.7109375" customWidth="1"/>
    <col min="16138" max="16138" width="15.140625" customWidth="1"/>
    <col min="16139" max="16139" width="13.140625" bestFit="1" customWidth="1"/>
    <col min="16140" max="16140" width="12.140625" bestFit="1" customWidth="1"/>
    <col min="16142" max="16142" width="10.140625" bestFit="1" customWidth="1"/>
    <col min="16144" max="16144" width="12.140625" bestFit="1" customWidth="1"/>
    <col min="16146" max="16146" width="11.42578125" bestFit="1" customWidth="1"/>
  </cols>
  <sheetData>
    <row r="1" spans="1:27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7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243</v>
      </c>
      <c r="N2" s="15" t="s">
        <v>242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</row>
    <row r="3" spans="1:27" s="2" customFormat="1" ht="27.75" customHeight="1" x14ac:dyDescent="0.25">
      <c r="C3" s="5" t="s">
        <v>151</v>
      </c>
      <c r="D3" s="6" t="s">
        <v>58</v>
      </c>
      <c r="E3" s="27">
        <f t="shared" ref="E3:AA3" si="0">E4+E13+E20+E27+E32+E33+E45+E54+E65+E74+E84+E93+E99+E100+E107+E113+E119+E125+E132+E136+E139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-172000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278593000</v>
      </c>
      <c r="S3" s="27">
        <f t="shared" si="0"/>
        <v>172000</v>
      </c>
      <c r="T3" s="27">
        <f t="shared" si="0"/>
        <v>805680</v>
      </c>
      <c r="U3" s="27">
        <f t="shared" si="0"/>
        <v>277787320</v>
      </c>
      <c r="V3" s="27">
        <f t="shared" si="0"/>
        <v>278765000</v>
      </c>
      <c r="W3" s="27">
        <f t="shared" si="0"/>
        <v>185552500</v>
      </c>
      <c r="X3" s="27">
        <f t="shared" si="0"/>
        <v>3213000</v>
      </c>
      <c r="Y3" s="29"/>
      <c r="Z3" s="27">
        <f t="shared" si="0"/>
        <v>54175400</v>
      </c>
      <c r="AA3" s="27">
        <f t="shared" si="0"/>
        <v>0</v>
      </c>
    </row>
    <row r="4" spans="1:27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-113000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2372000</v>
      </c>
      <c r="S4" s="30">
        <f t="shared" ref="S4:S33" si="3">V4-R4</f>
        <v>113000</v>
      </c>
      <c r="T4" s="30">
        <f>R4-U4</f>
        <v>-83560</v>
      </c>
      <c r="U4" s="27">
        <v>2455560</v>
      </c>
      <c r="V4" s="27">
        <f>SUM(V5:V12)</f>
        <v>2485000</v>
      </c>
      <c r="W4" s="27">
        <f>SUM(W5:W12)</f>
        <v>0</v>
      </c>
      <c r="X4" s="27">
        <f>SUM(X5:X12)</f>
        <v>0</v>
      </c>
      <c r="Y4" s="29"/>
      <c r="Z4" s="27">
        <f>SUM(Z5:Z12)</f>
        <v>2222000</v>
      </c>
      <c r="AA4" s="27">
        <f>SUM(AA5:AA12)</f>
        <v>-150000</v>
      </c>
    </row>
    <row r="5" spans="1:27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9"/>
      <c r="V5" s="11">
        <v>885000</v>
      </c>
      <c r="W5" s="11"/>
      <c r="X5" s="27"/>
      <c r="Z5" s="2">
        <v>735000</v>
      </c>
      <c r="AA5" s="29">
        <f>Z5-R5</f>
        <v>-150000</v>
      </c>
    </row>
    <row r="6" spans="1:27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>
        <v>-6000</v>
      </c>
      <c r="N6" s="11"/>
      <c r="O6" s="11"/>
      <c r="P6" s="11"/>
      <c r="Q6" s="11"/>
      <c r="R6" s="9">
        <f t="shared" si="2"/>
        <v>14000</v>
      </c>
      <c r="S6" s="19">
        <f t="shared" si="3"/>
        <v>6000</v>
      </c>
      <c r="T6" s="19"/>
      <c r="U6" s="9"/>
      <c r="V6" s="11">
        <v>20000</v>
      </c>
      <c r="W6" s="11"/>
      <c r="X6" s="27"/>
      <c r="Z6" s="2">
        <v>14000</v>
      </c>
      <c r="AA6" s="29">
        <f t="shared" ref="AA6:AA12" si="4">Z6-R6</f>
        <v>0</v>
      </c>
    </row>
    <row r="7" spans="1:27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9"/>
      <c r="V7" s="11">
        <v>83000</v>
      </c>
      <c r="W7" s="11"/>
      <c r="X7" s="27"/>
      <c r="Z7" s="2">
        <v>83000</v>
      </c>
      <c r="AA7" s="29">
        <f t="shared" si="4"/>
        <v>0</v>
      </c>
    </row>
    <row r="8" spans="1:27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9"/>
      <c r="V8" s="11">
        <v>318000</v>
      </c>
      <c r="W8" s="11"/>
      <c r="X8" s="27"/>
      <c r="Z8" s="2">
        <v>318000</v>
      </c>
      <c r="AA8" s="29">
        <f t="shared" si="4"/>
        <v>0</v>
      </c>
    </row>
    <row r="9" spans="1:27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9"/>
      <c r="V9" s="11">
        <v>117000</v>
      </c>
      <c r="W9" s="11"/>
      <c r="X9" s="27"/>
      <c r="Z9" s="2">
        <v>117000</v>
      </c>
      <c r="AA9" s="29">
        <f t="shared" si="4"/>
        <v>0</v>
      </c>
    </row>
    <row r="10" spans="1:27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9"/>
      <c r="V10" s="11">
        <v>202000</v>
      </c>
      <c r="W10" s="11"/>
      <c r="X10" s="27"/>
      <c r="Z10" s="2">
        <v>202000</v>
      </c>
      <c r="AA10" s="29">
        <f t="shared" si="4"/>
        <v>0</v>
      </c>
    </row>
    <row r="11" spans="1:27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9"/>
      <c r="V11" s="11">
        <v>100000</v>
      </c>
      <c r="W11" s="11"/>
      <c r="X11" s="27"/>
      <c r="Z11" s="2">
        <v>100000</v>
      </c>
      <c r="AA11" s="29">
        <f t="shared" si="4"/>
        <v>0</v>
      </c>
    </row>
    <row r="12" spans="1:27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>
        <v>-107000</v>
      </c>
      <c r="N12" s="11"/>
      <c r="O12" s="11"/>
      <c r="P12" s="11"/>
      <c r="Q12" s="11"/>
      <c r="R12" s="9">
        <f t="shared" si="2"/>
        <v>653000</v>
      </c>
      <c r="S12" s="19">
        <f t="shared" si="3"/>
        <v>107000</v>
      </c>
      <c r="T12" s="19"/>
      <c r="U12" s="9"/>
      <c r="V12" s="11">
        <v>760000</v>
      </c>
      <c r="W12" s="11"/>
      <c r="X12" s="27"/>
      <c r="Z12" s="2">
        <v>653000</v>
      </c>
      <c r="AA12" s="29">
        <f t="shared" si="4"/>
        <v>0</v>
      </c>
    </row>
    <row r="13" spans="1:27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5">G14+G15+G16+G18+G17+G19</f>
        <v>0</v>
      </c>
      <c r="H13" s="27">
        <f t="shared" si="5"/>
        <v>0</v>
      </c>
      <c r="I13" s="27">
        <f t="shared" si="5"/>
        <v>-444000</v>
      </c>
      <c r="J13" s="27">
        <f t="shared" si="5"/>
        <v>0</v>
      </c>
      <c r="K13" s="27">
        <f t="shared" si="5"/>
        <v>0</v>
      </c>
      <c r="L13" s="27">
        <f t="shared" si="5"/>
        <v>0</v>
      </c>
      <c r="M13" s="27">
        <f t="shared" si="5"/>
        <v>0</v>
      </c>
      <c r="N13" s="27">
        <f t="shared" si="5"/>
        <v>0</v>
      </c>
      <c r="O13" s="27">
        <f t="shared" si="5"/>
        <v>0</v>
      </c>
      <c r="P13" s="27">
        <f t="shared" si="5"/>
        <v>0</v>
      </c>
      <c r="Q13" s="27">
        <f t="shared" si="5"/>
        <v>0</v>
      </c>
      <c r="R13" s="27">
        <f t="shared" si="2"/>
        <v>21956000</v>
      </c>
      <c r="S13" s="30">
        <f t="shared" si="3"/>
        <v>0</v>
      </c>
      <c r="T13" s="30">
        <f>R13-U13</f>
        <v>1500</v>
      </c>
      <c r="U13" s="27">
        <v>21954500</v>
      </c>
      <c r="V13" s="27">
        <f>V14+V15+V16+V18+V17+V19</f>
        <v>21956000</v>
      </c>
      <c r="W13" s="27">
        <f t="shared" ref="W13:AA13" si="6">W14+W15+W16+W18+W17+W19</f>
        <v>0</v>
      </c>
      <c r="X13" s="27">
        <f t="shared" si="6"/>
        <v>0</v>
      </c>
      <c r="Z13" s="27">
        <f t="shared" si="6"/>
        <v>22819000</v>
      </c>
      <c r="AA13" s="27">
        <f t="shared" si="6"/>
        <v>863000</v>
      </c>
    </row>
    <row r="14" spans="1:27" s="2" customFormat="1" ht="33.75" customHeight="1" x14ac:dyDescent="0.25">
      <c r="A14" s="2" t="s">
        <v>59</v>
      </c>
      <c r="B14" s="40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>
        <v>-1851000</v>
      </c>
      <c r="N14" s="11"/>
      <c r="O14" s="11"/>
      <c r="P14" s="11"/>
      <c r="Q14" s="11"/>
      <c r="R14" s="9">
        <f t="shared" si="2"/>
        <v>12515000</v>
      </c>
      <c r="S14" s="19">
        <f t="shared" si="3"/>
        <v>1851000</v>
      </c>
      <c r="T14" s="19"/>
      <c r="U14" s="9"/>
      <c r="V14" s="11">
        <v>14366000</v>
      </c>
      <c r="W14" s="11"/>
      <c r="X14" s="9"/>
      <c r="Z14" s="2">
        <v>12511000</v>
      </c>
      <c r="AA14" s="29">
        <f>Z14-R14</f>
        <v>-4000</v>
      </c>
    </row>
    <row r="15" spans="1:27" s="2" customFormat="1" ht="33.75" customHeight="1" x14ac:dyDescent="0.25">
      <c r="A15" s="2" t="s">
        <v>59</v>
      </c>
      <c r="B15" s="40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>
        <v>-3000</v>
      </c>
      <c r="N15" s="11"/>
      <c r="O15" s="11"/>
      <c r="P15" s="11"/>
      <c r="Q15" s="11"/>
      <c r="R15" s="9">
        <f t="shared" si="2"/>
        <v>157000</v>
      </c>
      <c r="S15" s="19">
        <f t="shared" si="3"/>
        <v>3000</v>
      </c>
      <c r="T15" s="19"/>
      <c r="U15" s="9"/>
      <c r="V15" s="11">
        <v>160000</v>
      </c>
      <c r="W15" s="11"/>
      <c r="X15" s="9"/>
      <c r="Z15" s="2">
        <v>157000</v>
      </c>
      <c r="AA15" s="29">
        <f t="shared" ref="AA15:AA19" si="7">Z15-R15</f>
        <v>0</v>
      </c>
    </row>
    <row r="16" spans="1:27" s="2" customFormat="1" ht="27.75" customHeight="1" x14ac:dyDescent="0.25">
      <c r="A16" s="2" t="s">
        <v>59</v>
      </c>
      <c r="B16" s="40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>
        <v>2273000</v>
      </c>
      <c r="N16" s="11"/>
      <c r="O16" s="11"/>
      <c r="P16" s="11"/>
      <c r="Q16" s="11"/>
      <c r="R16" s="9">
        <f t="shared" si="2"/>
        <v>7643000</v>
      </c>
      <c r="S16" s="19">
        <f t="shared" si="3"/>
        <v>-2273000</v>
      </c>
      <c r="T16" s="19"/>
      <c r="U16" s="9"/>
      <c r="V16" s="11">
        <v>5370000</v>
      </c>
      <c r="W16" s="11"/>
      <c r="X16" s="9"/>
      <c r="Y16" s="29"/>
      <c r="Z16" s="2">
        <v>8520000</v>
      </c>
      <c r="AA16" s="29">
        <f t="shared" si="7"/>
        <v>877000</v>
      </c>
    </row>
    <row r="17" spans="1:27" s="2" customFormat="1" ht="27.75" customHeight="1" x14ac:dyDescent="0.25">
      <c r="B17" s="40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>
        <v>6000</v>
      </c>
      <c r="N17" s="11"/>
      <c r="O17" s="11"/>
      <c r="P17" s="11"/>
      <c r="Q17" s="11"/>
      <c r="R17" s="9">
        <f t="shared" si="2"/>
        <v>1506000</v>
      </c>
      <c r="S17" s="19">
        <f t="shared" si="3"/>
        <v>-6000</v>
      </c>
      <c r="T17" s="19"/>
      <c r="U17" s="9"/>
      <c r="V17" s="11">
        <v>1500000</v>
      </c>
      <c r="W17" s="11"/>
      <c r="X17" s="9"/>
      <c r="Z17" s="2">
        <v>1506000</v>
      </c>
      <c r="AA17" s="29">
        <f t="shared" si="7"/>
        <v>0</v>
      </c>
    </row>
    <row r="18" spans="1:27" s="2" customFormat="1" ht="29.25" customHeight="1" x14ac:dyDescent="0.25">
      <c r="A18" s="2" t="s">
        <v>59</v>
      </c>
      <c r="B18" s="40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>
        <v>20000</v>
      </c>
      <c r="N18" s="11"/>
      <c r="O18" s="11"/>
      <c r="P18" s="11"/>
      <c r="Q18" s="11"/>
      <c r="R18" s="9">
        <f t="shared" si="2"/>
        <v>80000</v>
      </c>
      <c r="S18" s="19">
        <f t="shared" si="3"/>
        <v>-20000</v>
      </c>
      <c r="T18" s="19"/>
      <c r="U18" s="9"/>
      <c r="V18" s="11">
        <v>60000</v>
      </c>
      <c r="W18" s="11"/>
      <c r="X18" s="9"/>
      <c r="Z18" s="2">
        <v>70000</v>
      </c>
      <c r="AA18" s="29">
        <f t="shared" si="7"/>
        <v>-10000</v>
      </c>
    </row>
    <row r="19" spans="1:27" s="2" customFormat="1" ht="29.25" customHeight="1" x14ac:dyDescent="0.25">
      <c r="B19" s="40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>
        <v>-445000</v>
      </c>
      <c r="N19" s="11"/>
      <c r="O19" s="11"/>
      <c r="P19" s="11"/>
      <c r="Q19" s="11"/>
      <c r="R19" s="9">
        <f t="shared" si="2"/>
        <v>55000</v>
      </c>
      <c r="S19" s="19">
        <f t="shared" si="3"/>
        <v>445000</v>
      </c>
      <c r="T19" s="19"/>
      <c r="U19" s="9"/>
      <c r="V19" s="11">
        <v>500000</v>
      </c>
      <c r="W19" s="11"/>
      <c r="X19" s="9"/>
      <c r="Z19" s="2">
        <v>55000</v>
      </c>
      <c r="AA19" s="29">
        <f t="shared" si="7"/>
        <v>0</v>
      </c>
    </row>
    <row r="20" spans="1:27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8">G21+G22+G23+G24+G26</f>
        <v>0</v>
      </c>
      <c r="H20" s="27">
        <f t="shared" si="8"/>
        <v>0</v>
      </c>
      <c r="I20" s="27">
        <f t="shared" si="8"/>
        <v>0</v>
      </c>
      <c r="J20" s="27">
        <f t="shared" si="8"/>
        <v>0</v>
      </c>
      <c r="K20" s="27">
        <f t="shared" si="8"/>
        <v>0</v>
      </c>
      <c r="L20" s="27">
        <f t="shared" si="8"/>
        <v>0</v>
      </c>
      <c r="M20" s="27">
        <f>SUM(M21:M26)</f>
        <v>400000</v>
      </c>
      <c r="N20" s="27">
        <f t="shared" si="8"/>
        <v>0</v>
      </c>
      <c r="O20" s="27">
        <f t="shared" si="8"/>
        <v>0</v>
      </c>
      <c r="P20" s="27">
        <f t="shared" si="8"/>
        <v>0</v>
      </c>
      <c r="Q20" s="27">
        <f t="shared" si="8"/>
        <v>0</v>
      </c>
      <c r="R20" s="27">
        <f t="shared" si="2"/>
        <v>2100000</v>
      </c>
      <c r="S20" s="30">
        <f t="shared" si="3"/>
        <v>-400000</v>
      </c>
      <c r="T20" s="30">
        <f>R20-U20</f>
        <v>400000</v>
      </c>
      <c r="U20" s="27">
        <v>1700000</v>
      </c>
      <c r="V20" s="27">
        <f>SUM(V21:V26)</f>
        <v>1700000</v>
      </c>
      <c r="W20" s="27">
        <f>SUM(W21:W26)</f>
        <v>0</v>
      </c>
      <c r="X20" s="27">
        <f>SUM(X21:X26)</f>
        <v>0</v>
      </c>
      <c r="Z20" s="27">
        <f>SUM(Z21:Z26)</f>
        <v>1743000</v>
      </c>
      <c r="AA20" s="27">
        <f>SUM(AA21:AA26)</f>
        <v>-357000</v>
      </c>
    </row>
    <row r="21" spans="1:27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9"/>
      <c r="V21" s="12">
        <v>553500</v>
      </c>
      <c r="W21" s="12"/>
      <c r="X21" s="9"/>
      <c r="Z21" s="2">
        <v>553500</v>
      </c>
      <c r="AA21" s="29">
        <f>Z21-R21</f>
        <v>0</v>
      </c>
    </row>
    <row r="22" spans="1:27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>
        <v>327000</v>
      </c>
      <c r="N22" s="12"/>
      <c r="O22" s="12"/>
      <c r="P22" s="12"/>
      <c r="Q22" s="12"/>
      <c r="R22" s="9">
        <f t="shared" si="2"/>
        <v>1303500</v>
      </c>
      <c r="S22" s="20">
        <f t="shared" si="3"/>
        <v>-327000</v>
      </c>
      <c r="T22" s="20"/>
      <c r="U22" s="9"/>
      <c r="V22" s="12">
        <v>976500</v>
      </c>
      <c r="W22" s="12"/>
      <c r="X22" s="9"/>
      <c r="Z22" s="2">
        <v>969500</v>
      </c>
      <c r="AA22" s="29">
        <f t="shared" ref="AA22:AA26" si="9">Z22-R22</f>
        <v>-334000</v>
      </c>
    </row>
    <row r="23" spans="1:27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>
        <v>-8000</v>
      </c>
      <c r="N23" s="12"/>
      <c r="O23" s="12"/>
      <c r="P23" s="12"/>
      <c r="Q23" s="12"/>
      <c r="R23" s="9">
        <f t="shared" si="2"/>
        <v>22000</v>
      </c>
      <c r="S23" s="20">
        <f t="shared" si="3"/>
        <v>8000</v>
      </c>
      <c r="T23" s="20"/>
      <c r="U23" s="9"/>
      <c r="V23" s="12">
        <v>30000</v>
      </c>
      <c r="W23" s="12"/>
      <c r="X23" s="9"/>
      <c r="Z23" s="2">
        <v>22000</v>
      </c>
      <c r="AA23" s="29">
        <f t="shared" si="9"/>
        <v>0</v>
      </c>
    </row>
    <row r="24" spans="1:27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>
        <v>-15000</v>
      </c>
      <c r="N24" s="12"/>
      <c r="O24" s="12"/>
      <c r="P24" s="12"/>
      <c r="Q24" s="12"/>
      <c r="R24" s="9">
        <f t="shared" si="2"/>
        <v>15000</v>
      </c>
      <c r="S24" s="20">
        <f t="shared" si="3"/>
        <v>15000</v>
      </c>
      <c r="T24" s="20"/>
      <c r="U24" s="9"/>
      <c r="V24" s="12">
        <v>30000</v>
      </c>
      <c r="W24" s="12"/>
      <c r="X24" s="9"/>
      <c r="Z24" s="2">
        <v>15000</v>
      </c>
      <c r="AA24" s="29">
        <f t="shared" si="9"/>
        <v>0</v>
      </c>
    </row>
    <row r="25" spans="1:27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>
        <v>28000</v>
      </c>
      <c r="N25" s="12"/>
      <c r="O25" s="12"/>
      <c r="P25" s="12"/>
      <c r="Q25" s="12"/>
      <c r="R25" s="9">
        <f t="shared" si="2"/>
        <v>28000</v>
      </c>
      <c r="S25" s="20">
        <f t="shared" si="3"/>
        <v>-28000</v>
      </c>
      <c r="T25" s="20"/>
      <c r="U25" s="9"/>
      <c r="V25" s="12">
        <v>0</v>
      </c>
      <c r="W25" s="12"/>
      <c r="X25" s="9"/>
      <c r="Z25" s="2">
        <v>5000</v>
      </c>
      <c r="AA25" s="29">
        <f t="shared" si="9"/>
        <v>-23000</v>
      </c>
    </row>
    <row r="26" spans="1:27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>
        <v>68000</v>
      </c>
      <c r="N26" s="12"/>
      <c r="O26" s="12"/>
      <c r="P26" s="12"/>
      <c r="Q26" s="12"/>
      <c r="R26" s="9">
        <f t="shared" si="2"/>
        <v>178000</v>
      </c>
      <c r="S26" s="20">
        <f t="shared" si="3"/>
        <v>-68000</v>
      </c>
      <c r="T26" s="20"/>
      <c r="U26" s="9"/>
      <c r="V26" s="12">
        <v>110000</v>
      </c>
      <c r="W26" s="12"/>
      <c r="X26" s="9"/>
      <c r="Z26" s="2">
        <v>178000</v>
      </c>
      <c r="AA26" s="29">
        <f t="shared" si="9"/>
        <v>0</v>
      </c>
    </row>
    <row r="27" spans="1:27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0">SUM(G28:G31)</f>
        <v>0</v>
      </c>
      <c r="H27" s="27">
        <f t="shared" si="10"/>
        <v>0</v>
      </c>
      <c r="I27" s="27">
        <f t="shared" si="10"/>
        <v>0</v>
      </c>
      <c r="J27" s="27">
        <f t="shared" si="10"/>
        <v>0</v>
      </c>
      <c r="K27" s="27">
        <f t="shared" si="10"/>
        <v>0</v>
      </c>
      <c r="L27" s="27">
        <f t="shared" si="10"/>
        <v>0</v>
      </c>
      <c r="M27" s="27">
        <f t="shared" si="10"/>
        <v>401000</v>
      </c>
      <c r="N27" s="27">
        <f t="shared" si="10"/>
        <v>0</v>
      </c>
      <c r="O27" s="27">
        <f t="shared" si="10"/>
        <v>0</v>
      </c>
      <c r="P27" s="27">
        <f t="shared" si="10"/>
        <v>0</v>
      </c>
      <c r="Q27" s="27">
        <f t="shared" si="10"/>
        <v>0</v>
      </c>
      <c r="R27" s="27">
        <f t="shared" si="2"/>
        <v>2201000</v>
      </c>
      <c r="S27" s="30">
        <f t="shared" si="3"/>
        <v>-401000</v>
      </c>
      <c r="T27" s="30">
        <f>R27-U27</f>
        <v>401000</v>
      </c>
      <c r="U27" s="27">
        <v>1800000</v>
      </c>
      <c r="V27" s="27">
        <f>SUM(V28:V31)</f>
        <v>1800000</v>
      </c>
      <c r="W27" s="27">
        <f>SUM(W28:W31)</f>
        <v>0</v>
      </c>
      <c r="X27" s="27">
        <f>SUM(X28:X31)</f>
        <v>0</v>
      </c>
      <c r="Z27" s="27">
        <f>SUM(Z28:Z31)</f>
        <v>2081000</v>
      </c>
      <c r="AA27" s="27">
        <f>SUM(AA28:AA31)</f>
        <v>-120000</v>
      </c>
    </row>
    <row r="28" spans="1:27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>
        <v>-145000</v>
      </c>
      <c r="N28" s="12"/>
      <c r="O28" s="12"/>
      <c r="P28" s="12"/>
      <c r="Q28" s="12"/>
      <c r="R28" s="9">
        <f t="shared" si="2"/>
        <v>1315000</v>
      </c>
      <c r="S28" s="20">
        <f t="shared" si="3"/>
        <v>145000</v>
      </c>
      <c r="T28" s="20"/>
      <c r="U28" s="9"/>
      <c r="V28" s="12">
        <v>1460000</v>
      </c>
      <c r="W28" s="12"/>
      <c r="X28" s="7"/>
      <c r="Z28" s="2">
        <v>1195000</v>
      </c>
      <c r="AA28" s="29">
        <f>Z28-R28</f>
        <v>-120000</v>
      </c>
    </row>
    <row r="29" spans="1:27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>
        <v>546000</v>
      </c>
      <c r="N29" s="12"/>
      <c r="O29" s="12"/>
      <c r="P29" s="12"/>
      <c r="Q29" s="12"/>
      <c r="R29" s="9">
        <f t="shared" si="2"/>
        <v>674000</v>
      </c>
      <c r="S29" s="20">
        <f t="shared" si="3"/>
        <v>-546000</v>
      </c>
      <c r="T29" s="20"/>
      <c r="U29" s="9"/>
      <c r="V29" s="12">
        <v>128000</v>
      </c>
      <c r="W29" s="12"/>
      <c r="X29" s="7"/>
      <c r="Z29" s="2">
        <v>674000</v>
      </c>
      <c r="AA29" s="29">
        <f t="shared" ref="AA29:AA31" si="11">Z29-R29</f>
        <v>0</v>
      </c>
    </row>
    <row r="30" spans="1:27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9"/>
      <c r="V30" s="12">
        <v>200000</v>
      </c>
      <c r="W30" s="12"/>
      <c r="X30" s="7"/>
      <c r="Z30" s="2">
        <v>200000</v>
      </c>
      <c r="AA30" s="29">
        <f t="shared" si="11"/>
        <v>0</v>
      </c>
    </row>
    <row r="31" spans="1:27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9"/>
      <c r="V31" s="12">
        <v>12000</v>
      </c>
      <c r="W31" s="12"/>
      <c r="X31" s="7"/>
      <c r="Z31" s="2">
        <v>12000</v>
      </c>
      <c r="AA31" s="29">
        <f t="shared" si="11"/>
        <v>0</v>
      </c>
    </row>
    <row r="32" spans="1:27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2">R32-U32</f>
        <v>0</v>
      </c>
      <c r="U32" s="27">
        <v>238000</v>
      </c>
      <c r="V32" s="27">
        <v>238000</v>
      </c>
      <c r="W32" s="27"/>
      <c r="X32" s="7"/>
    </row>
    <row r="33" spans="1:27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3">G34+G35+G36</f>
        <v>0</v>
      </c>
      <c r="H33" s="27">
        <f t="shared" si="13"/>
        <v>0</v>
      </c>
      <c r="I33" s="27">
        <f t="shared" si="13"/>
        <v>0</v>
      </c>
      <c r="J33" s="27">
        <f t="shared" si="13"/>
        <v>0</v>
      </c>
      <c r="K33" s="27">
        <f t="shared" si="13"/>
        <v>0</v>
      </c>
      <c r="L33" s="27">
        <f t="shared" si="13"/>
        <v>0</v>
      </c>
      <c r="M33" s="27">
        <f t="shared" ref="M33:Q33" si="14">M37+M38+M40+M41+M42+M43+M44</f>
        <v>-278600</v>
      </c>
      <c r="N33" s="27">
        <f t="shared" si="14"/>
        <v>0</v>
      </c>
      <c r="O33" s="27">
        <f t="shared" si="14"/>
        <v>0</v>
      </c>
      <c r="P33" s="27">
        <f t="shared" si="14"/>
        <v>0</v>
      </c>
      <c r="Q33" s="27">
        <f t="shared" si="14"/>
        <v>0</v>
      </c>
      <c r="R33" s="27">
        <f t="shared" si="2"/>
        <v>15391400</v>
      </c>
      <c r="S33" s="30">
        <f t="shared" si="3"/>
        <v>278600</v>
      </c>
      <c r="T33" s="30">
        <f t="shared" si="12"/>
        <v>-275920</v>
      </c>
      <c r="U33" s="27">
        <v>15667320</v>
      </c>
      <c r="V33" s="27">
        <f>V34+V35+V36</f>
        <v>15670000</v>
      </c>
      <c r="W33" s="27">
        <f>W34+W35+W36</f>
        <v>13786400</v>
      </c>
      <c r="X33" s="27">
        <f>X34+X35+X36</f>
        <v>-1605000</v>
      </c>
      <c r="Z33" s="27">
        <f>Z34+Z35+Z36</f>
        <v>13660400</v>
      </c>
      <c r="AA33" s="27">
        <f>AA34+AA35+AA36</f>
        <v>-126000</v>
      </c>
    </row>
    <row r="34" spans="1:27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15">G37+G40+G41</f>
        <v>0</v>
      </c>
      <c r="H34" s="31">
        <f t="shared" si="15"/>
        <v>0</v>
      </c>
      <c r="I34" s="31">
        <f t="shared" si="15"/>
        <v>0</v>
      </c>
      <c r="J34" s="31">
        <f t="shared" si="15"/>
        <v>0</v>
      </c>
      <c r="K34" s="31">
        <f t="shared" si="15"/>
        <v>0</v>
      </c>
      <c r="L34" s="31">
        <f t="shared" si="15"/>
        <v>0</v>
      </c>
      <c r="M34" s="31">
        <f t="shared" si="15"/>
        <v>-126600</v>
      </c>
      <c r="N34" s="31">
        <f t="shared" si="15"/>
        <v>0</v>
      </c>
      <c r="O34" s="31">
        <f t="shared" si="15"/>
        <v>0</v>
      </c>
      <c r="P34" s="31">
        <f t="shared" si="15"/>
        <v>0</v>
      </c>
      <c r="Q34" s="31">
        <f t="shared" si="15"/>
        <v>0</v>
      </c>
      <c r="R34" s="27">
        <f t="shared" si="2"/>
        <v>12533600</v>
      </c>
      <c r="S34" s="30">
        <f>S37+S40+S41</f>
        <v>126600</v>
      </c>
      <c r="T34" s="30">
        <f t="shared" si="12"/>
        <v>-126600</v>
      </c>
      <c r="U34" s="31">
        <v>12660200</v>
      </c>
      <c r="V34" s="7">
        <f>V37+V40+V41</f>
        <v>12660200</v>
      </c>
      <c r="W34" s="27">
        <f>W37+W40+W41</f>
        <v>10928600</v>
      </c>
      <c r="X34" s="27">
        <f>X37+X40+X41</f>
        <v>-1605000</v>
      </c>
      <c r="Y34" s="29">
        <f>F34-E34</f>
        <v>200</v>
      </c>
      <c r="Z34" s="27">
        <f>Z37+Z40+Z41</f>
        <v>10928600</v>
      </c>
      <c r="AA34" s="27">
        <f>AA37+AA40+AA41</f>
        <v>0</v>
      </c>
    </row>
    <row r="35" spans="1:27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16">G38+G42</f>
        <v>0</v>
      </c>
      <c r="H35" s="31">
        <f t="shared" si="16"/>
        <v>0</v>
      </c>
      <c r="I35" s="31">
        <f t="shared" si="16"/>
        <v>0</v>
      </c>
      <c r="J35" s="31">
        <f t="shared" si="16"/>
        <v>0</v>
      </c>
      <c r="K35" s="31">
        <f t="shared" si="16"/>
        <v>0</v>
      </c>
      <c r="L35" s="31">
        <f t="shared" si="16"/>
        <v>0</v>
      </c>
      <c r="M35" s="31">
        <f t="shared" si="16"/>
        <v>-152000</v>
      </c>
      <c r="N35" s="31">
        <f t="shared" si="16"/>
        <v>0</v>
      </c>
      <c r="O35" s="31">
        <f t="shared" si="16"/>
        <v>0</v>
      </c>
      <c r="P35" s="31">
        <f t="shared" si="16"/>
        <v>0</v>
      </c>
      <c r="Q35" s="31">
        <f t="shared" si="16"/>
        <v>0</v>
      </c>
      <c r="R35" s="27">
        <f t="shared" si="2"/>
        <v>1197800</v>
      </c>
      <c r="S35" s="30">
        <f t="shared" ref="S35" si="17">S38+S42</f>
        <v>152000</v>
      </c>
      <c r="T35" s="30">
        <f t="shared" si="12"/>
        <v>-149320</v>
      </c>
      <c r="U35" s="31">
        <v>1347120</v>
      </c>
      <c r="V35" s="7">
        <f>V38+V42</f>
        <v>1349800</v>
      </c>
      <c r="W35" s="27">
        <f t="shared" ref="W35:X35" si="18">W38+W42</f>
        <v>1197800</v>
      </c>
      <c r="X35" s="27">
        <f t="shared" si="18"/>
        <v>0</v>
      </c>
      <c r="Y35" s="29">
        <f>F35-E35</f>
        <v>-200</v>
      </c>
      <c r="Z35" s="27">
        <f t="shared" ref="Z35:AA35" si="19">Z38+Z42</f>
        <v>1086800</v>
      </c>
      <c r="AA35" s="27">
        <f t="shared" si="19"/>
        <v>-111000</v>
      </c>
    </row>
    <row r="36" spans="1:27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20">G43+G44</f>
        <v>0</v>
      </c>
      <c r="H36" s="31">
        <f t="shared" si="20"/>
        <v>0</v>
      </c>
      <c r="I36" s="31">
        <f t="shared" si="20"/>
        <v>0</v>
      </c>
      <c r="J36" s="31">
        <f t="shared" si="20"/>
        <v>0</v>
      </c>
      <c r="K36" s="31">
        <f t="shared" si="20"/>
        <v>0</v>
      </c>
      <c r="L36" s="31">
        <f t="shared" si="20"/>
        <v>0</v>
      </c>
      <c r="M36" s="31">
        <f t="shared" si="20"/>
        <v>0</v>
      </c>
      <c r="N36" s="31">
        <f t="shared" si="20"/>
        <v>0</v>
      </c>
      <c r="O36" s="31">
        <f t="shared" si="20"/>
        <v>0</v>
      </c>
      <c r="P36" s="31">
        <f t="shared" si="20"/>
        <v>0</v>
      </c>
      <c r="Q36" s="31">
        <f t="shared" si="20"/>
        <v>0</v>
      </c>
      <c r="R36" s="27">
        <f t="shared" si="2"/>
        <v>1660000</v>
      </c>
      <c r="S36" s="30">
        <f t="shared" ref="S36:T36" si="21">S43+S44</f>
        <v>0</v>
      </c>
      <c r="T36" s="30">
        <f t="shared" si="21"/>
        <v>0</v>
      </c>
      <c r="U36" s="31">
        <v>1660000</v>
      </c>
      <c r="V36" s="7">
        <f>V43+V44</f>
        <v>1660000</v>
      </c>
      <c r="W36" s="27">
        <f t="shared" ref="W36:X36" si="22">W43+W44</f>
        <v>1660000</v>
      </c>
      <c r="X36" s="27">
        <f t="shared" si="22"/>
        <v>0</v>
      </c>
      <c r="Y36" s="29"/>
      <c r="Z36" s="27">
        <f t="shared" ref="Z36:AA36" si="23">Z43+Z44</f>
        <v>1645000</v>
      </c>
      <c r="AA36" s="27">
        <f t="shared" si="23"/>
        <v>-15000</v>
      </c>
    </row>
    <row r="37" spans="1:27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4">V37-R37</f>
        <v>0</v>
      </c>
      <c r="T37" s="20"/>
      <c r="U37" s="9"/>
      <c r="V37" s="3">
        <v>3121000</v>
      </c>
      <c r="W37" s="3">
        <v>2823800</v>
      </c>
      <c r="X37" s="7">
        <f>W37-R37</f>
        <v>-297200</v>
      </c>
      <c r="Y37" s="29"/>
      <c r="Z37" s="2">
        <v>2823800</v>
      </c>
      <c r="AA37" s="29">
        <f>Z37-W37</f>
        <v>0</v>
      </c>
    </row>
    <row r="38" spans="1:27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>
        <v>-152000</v>
      </c>
      <c r="N38" s="3"/>
      <c r="O38" s="3"/>
      <c r="P38" s="3"/>
      <c r="Q38" s="3"/>
      <c r="R38" s="9">
        <f t="shared" si="2"/>
        <v>1160000</v>
      </c>
      <c r="S38" s="20">
        <f t="shared" si="24"/>
        <v>152000</v>
      </c>
      <c r="T38" s="20"/>
      <c r="U38" s="9"/>
      <c r="V38" s="3">
        <v>1312000</v>
      </c>
      <c r="W38" s="3">
        <v>1160000</v>
      </c>
      <c r="X38" s="7">
        <f t="shared" ref="X38:X44" si="25">W38-R38</f>
        <v>0</v>
      </c>
      <c r="Y38" s="29"/>
      <c r="Z38" s="2">
        <v>1049000</v>
      </c>
      <c r="AA38" s="29">
        <f t="shared" ref="AA38:AA44" si="26">Z38-W38</f>
        <v>-111000</v>
      </c>
    </row>
    <row r="39" spans="1:27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>
        <v>-50000</v>
      </c>
      <c r="N39" s="3"/>
      <c r="O39" s="3"/>
      <c r="P39" s="3"/>
      <c r="Q39" s="3"/>
      <c r="R39" s="9">
        <f t="shared" si="2"/>
        <v>200000</v>
      </c>
      <c r="S39" s="20"/>
      <c r="T39" s="20"/>
      <c r="U39" s="9"/>
      <c r="V39" s="3">
        <v>250000</v>
      </c>
      <c r="W39" s="3">
        <v>200000</v>
      </c>
      <c r="X39" s="7">
        <f t="shared" si="25"/>
        <v>0</v>
      </c>
      <c r="Y39" s="29"/>
      <c r="Z39" s="2">
        <v>200000</v>
      </c>
      <c r="AA39" s="29">
        <f t="shared" si="26"/>
        <v>0</v>
      </c>
    </row>
    <row r="40" spans="1:27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>
        <v>-126600</v>
      </c>
      <c r="N40" s="3"/>
      <c r="O40" s="3"/>
      <c r="P40" s="3"/>
      <c r="Q40" s="3"/>
      <c r="R40" s="9">
        <f t="shared" si="2"/>
        <v>9373400</v>
      </c>
      <c r="S40" s="20">
        <f t="shared" si="24"/>
        <v>126600</v>
      </c>
      <c r="T40" s="20"/>
      <c r="U40" s="9"/>
      <c r="V40" s="3">
        <v>9500000</v>
      </c>
      <c r="W40" s="3">
        <v>8065600</v>
      </c>
      <c r="X40" s="7">
        <f t="shared" si="25"/>
        <v>-1307800</v>
      </c>
      <c r="Y40" s="29"/>
      <c r="Z40" s="2">
        <v>8065600</v>
      </c>
      <c r="AA40" s="29">
        <f t="shared" si="26"/>
        <v>0</v>
      </c>
    </row>
    <row r="41" spans="1:27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4"/>
        <v>0</v>
      </c>
      <c r="T41" s="20"/>
      <c r="U41" s="9"/>
      <c r="V41" s="3">
        <v>39200</v>
      </c>
      <c r="W41" s="3">
        <v>39200</v>
      </c>
      <c r="X41" s="7">
        <f t="shared" si="25"/>
        <v>0</v>
      </c>
      <c r="Y41" s="29"/>
      <c r="Z41" s="2">
        <v>39200</v>
      </c>
      <c r="AA41" s="29">
        <f t="shared" si="26"/>
        <v>0</v>
      </c>
    </row>
    <row r="42" spans="1:27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4"/>
        <v>0</v>
      </c>
      <c r="T42" s="20"/>
      <c r="U42" s="9"/>
      <c r="V42" s="3">
        <v>37800</v>
      </c>
      <c r="W42" s="3">
        <v>37800</v>
      </c>
      <c r="X42" s="7">
        <f t="shared" si="25"/>
        <v>0</v>
      </c>
      <c r="Y42" s="29"/>
      <c r="Z42" s="2">
        <v>37800</v>
      </c>
      <c r="AA42" s="29">
        <f t="shared" si="26"/>
        <v>0</v>
      </c>
    </row>
    <row r="43" spans="1:27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>
        <v>130000</v>
      </c>
      <c r="N43" s="3"/>
      <c r="O43" s="3"/>
      <c r="P43" s="3"/>
      <c r="Q43" s="3"/>
      <c r="R43" s="9">
        <f t="shared" si="2"/>
        <v>1380000</v>
      </c>
      <c r="S43" s="20">
        <f t="shared" si="24"/>
        <v>-130000</v>
      </c>
      <c r="T43" s="20"/>
      <c r="U43" s="9"/>
      <c r="V43" s="3">
        <v>1250000</v>
      </c>
      <c r="W43" s="3">
        <v>1380000</v>
      </c>
      <c r="X43" s="7">
        <f t="shared" si="25"/>
        <v>0</v>
      </c>
      <c r="Y43" s="29"/>
      <c r="Z43" s="2">
        <v>1380000</v>
      </c>
      <c r="AA43" s="29">
        <f t="shared" si="26"/>
        <v>0</v>
      </c>
    </row>
    <row r="44" spans="1:27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>
        <v>-130000</v>
      </c>
      <c r="N44" s="3"/>
      <c r="O44" s="3"/>
      <c r="P44" s="3"/>
      <c r="Q44" s="3"/>
      <c r="R44" s="9">
        <f t="shared" si="2"/>
        <v>280000</v>
      </c>
      <c r="S44" s="20">
        <f t="shared" si="24"/>
        <v>130000</v>
      </c>
      <c r="T44" s="20"/>
      <c r="U44" s="9"/>
      <c r="V44" s="3">
        <v>410000</v>
      </c>
      <c r="W44" s="3">
        <v>280000</v>
      </c>
      <c r="X44" s="7">
        <f t="shared" si="25"/>
        <v>0</v>
      </c>
      <c r="Y44" s="29"/>
      <c r="Z44" s="2">
        <v>265000</v>
      </c>
      <c r="AA44" s="29">
        <f t="shared" si="26"/>
        <v>-15000</v>
      </c>
    </row>
    <row r="45" spans="1:27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27">G46+G47+G48</f>
        <v>0</v>
      </c>
      <c r="H45" s="27">
        <f t="shared" si="27"/>
        <v>0</v>
      </c>
      <c r="I45" s="27">
        <f t="shared" si="27"/>
        <v>0</v>
      </c>
      <c r="J45" s="27">
        <f t="shared" si="27"/>
        <v>0</v>
      </c>
      <c r="K45" s="27">
        <f t="shared" si="27"/>
        <v>0</v>
      </c>
      <c r="L45" s="27">
        <f t="shared" si="27"/>
        <v>0</v>
      </c>
      <c r="M45" s="27">
        <f t="shared" ref="M45:Q45" si="28">M49+M51+M52+M53</f>
        <v>-660000</v>
      </c>
      <c r="N45" s="27">
        <f t="shared" si="28"/>
        <v>0</v>
      </c>
      <c r="O45" s="27">
        <f>O46+O47+O48</f>
        <v>0</v>
      </c>
      <c r="P45" s="27">
        <f>P46+P47+P48</f>
        <v>0</v>
      </c>
      <c r="Q45" s="27">
        <f t="shared" si="28"/>
        <v>0</v>
      </c>
      <c r="R45" s="27">
        <f t="shared" si="2"/>
        <v>11860000</v>
      </c>
      <c r="S45" s="30">
        <f t="shared" si="24"/>
        <v>660000</v>
      </c>
      <c r="T45" s="30">
        <f t="shared" ref="T45:T48" si="29">R45-U45</f>
        <v>-590000</v>
      </c>
      <c r="U45" s="27">
        <v>12450000</v>
      </c>
      <c r="V45" s="27">
        <f>V46+V47+V48</f>
        <v>12520000</v>
      </c>
      <c r="W45" s="27">
        <f>W46+W47+W48</f>
        <v>11760000</v>
      </c>
      <c r="X45" s="27">
        <f>X46+X47+X48</f>
        <v>-100000</v>
      </c>
      <c r="Y45" s="29"/>
      <c r="Z45" s="27">
        <f>Z46+Z47+Z48</f>
        <v>11650000</v>
      </c>
      <c r="AA45" s="27">
        <f>AA46+AA47+AA48</f>
        <v>-110000</v>
      </c>
    </row>
    <row r="46" spans="1:27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0">G51+G52</f>
        <v>0</v>
      </c>
      <c r="H46" s="27">
        <f t="shared" si="30"/>
        <v>0</v>
      </c>
      <c r="I46" s="27">
        <f t="shared" si="30"/>
        <v>0</v>
      </c>
      <c r="J46" s="27">
        <f t="shared" si="30"/>
        <v>0</v>
      </c>
      <c r="K46" s="27">
        <f t="shared" si="30"/>
        <v>0</v>
      </c>
      <c r="L46" s="27">
        <f t="shared" si="30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1">S51+S52</f>
        <v>0</v>
      </c>
      <c r="T46" s="30">
        <f t="shared" si="29"/>
        <v>0</v>
      </c>
      <c r="U46" s="27">
        <v>6450000</v>
      </c>
      <c r="V46" s="27">
        <f>V51+V52</f>
        <v>6450000</v>
      </c>
      <c r="W46" s="27">
        <f>W51+W52</f>
        <v>6350000</v>
      </c>
      <c r="X46" s="27">
        <f>X51+X52</f>
        <v>-100000</v>
      </c>
      <c r="Y46" s="29">
        <f t="shared" ref="Y46:Y48" si="32">F46-E46</f>
        <v>345000</v>
      </c>
      <c r="Z46" s="27">
        <f>Z51+Z52</f>
        <v>6350000</v>
      </c>
      <c r="AA46" s="27">
        <f>AA51+AA52</f>
        <v>0</v>
      </c>
    </row>
    <row r="47" spans="1:27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33">G49</f>
        <v>0</v>
      </c>
      <c r="H47" s="27">
        <f t="shared" si="33"/>
        <v>0</v>
      </c>
      <c r="I47" s="27">
        <f t="shared" si="33"/>
        <v>0</v>
      </c>
      <c r="J47" s="27">
        <f t="shared" si="33"/>
        <v>0</v>
      </c>
      <c r="K47" s="27">
        <f t="shared" si="33"/>
        <v>0</v>
      </c>
      <c r="L47" s="27">
        <f t="shared" si="33"/>
        <v>0</v>
      </c>
      <c r="M47" s="27">
        <f t="shared" si="33"/>
        <v>-660000</v>
      </c>
      <c r="N47" s="27">
        <f t="shared" si="33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3220000</v>
      </c>
      <c r="S47" s="30">
        <f t="shared" ref="S47" si="34">S49</f>
        <v>660000</v>
      </c>
      <c r="T47" s="30">
        <f t="shared" si="29"/>
        <v>-590000</v>
      </c>
      <c r="U47" s="27">
        <v>3810000</v>
      </c>
      <c r="V47" s="27">
        <f>V49</f>
        <v>3880000</v>
      </c>
      <c r="W47" s="27">
        <f>W49</f>
        <v>3220000</v>
      </c>
      <c r="X47" s="27">
        <f>X49</f>
        <v>0</v>
      </c>
      <c r="Y47" s="29">
        <f t="shared" si="32"/>
        <v>-120000</v>
      </c>
      <c r="Z47" s="27">
        <f>Z49</f>
        <v>3140000</v>
      </c>
      <c r="AA47" s="27">
        <f>AA49</f>
        <v>-80000</v>
      </c>
    </row>
    <row r="48" spans="1:27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35">G53</f>
        <v>0</v>
      </c>
      <c r="H48" s="27">
        <f t="shared" si="35"/>
        <v>0</v>
      </c>
      <c r="I48" s="27">
        <f t="shared" si="35"/>
        <v>0</v>
      </c>
      <c r="J48" s="27">
        <f t="shared" si="35"/>
        <v>0</v>
      </c>
      <c r="K48" s="27">
        <f t="shared" si="35"/>
        <v>0</v>
      </c>
      <c r="L48" s="27">
        <f t="shared" si="35"/>
        <v>0</v>
      </c>
      <c r="M48" s="27">
        <f t="shared" si="35"/>
        <v>0</v>
      </c>
      <c r="N48" s="27">
        <f t="shared" si="35"/>
        <v>0</v>
      </c>
      <c r="O48" s="27">
        <f t="shared" si="35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36">S53</f>
        <v>0</v>
      </c>
      <c r="T48" s="30">
        <f t="shared" si="29"/>
        <v>0</v>
      </c>
      <c r="U48" s="27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32"/>
        <v>-225000</v>
      </c>
      <c r="Z48" s="27">
        <f>Z53</f>
        <v>2160000</v>
      </c>
      <c r="AA48" s="27">
        <f>AA53</f>
        <v>-30000</v>
      </c>
    </row>
    <row r="49" spans="1:27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>
        <v>-660000</v>
      </c>
      <c r="N49" s="3"/>
      <c r="O49" s="3"/>
      <c r="P49" s="3"/>
      <c r="Q49" s="3"/>
      <c r="R49" s="9">
        <f t="shared" si="2"/>
        <v>3220000</v>
      </c>
      <c r="S49" s="20">
        <f t="shared" ref="S49:S55" si="37">V49-R49</f>
        <v>660000</v>
      </c>
      <c r="T49" s="20"/>
      <c r="U49" s="9"/>
      <c r="V49" s="3">
        <v>3880000</v>
      </c>
      <c r="W49" s="3">
        <v>3220000</v>
      </c>
      <c r="X49" s="3">
        <f>W49-R49</f>
        <v>0</v>
      </c>
      <c r="Z49" s="2">
        <v>3140000</v>
      </c>
      <c r="AA49" s="29">
        <f>Z49-W49</f>
        <v>-80000</v>
      </c>
    </row>
    <row r="50" spans="1:27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>
        <v>-500000</v>
      </c>
      <c r="N50" s="3"/>
      <c r="O50" s="3"/>
      <c r="P50" s="3"/>
      <c r="Q50" s="3"/>
      <c r="R50" s="9">
        <f t="shared" si="2"/>
        <v>2500000</v>
      </c>
      <c r="S50" s="20">
        <f t="shared" si="37"/>
        <v>500000</v>
      </c>
      <c r="T50" s="20"/>
      <c r="U50" s="9"/>
      <c r="V50" s="3">
        <v>3000000</v>
      </c>
      <c r="W50" s="3">
        <v>2500000</v>
      </c>
      <c r="X50" s="3">
        <f t="shared" ref="X50:X53" si="38">W50-R50</f>
        <v>0</v>
      </c>
      <c r="Z50" s="2">
        <v>2410000</v>
      </c>
      <c r="AA50" s="29">
        <f t="shared" ref="AA50:AA53" si="39">Z50-W50</f>
        <v>-90000</v>
      </c>
    </row>
    <row r="51" spans="1:27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37"/>
        <v>0</v>
      </c>
      <c r="T51" s="20"/>
      <c r="U51" s="9"/>
      <c r="V51" s="3">
        <v>4000000</v>
      </c>
      <c r="W51" s="3">
        <v>3480000</v>
      </c>
      <c r="X51" s="3">
        <f t="shared" si="38"/>
        <v>-520000</v>
      </c>
      <c r="Z51" s="2">
        <v>3480000</v>
      </c>
      <c r="AA51" s="29">
        <f t="shared" si="39"/>
        <v>0</v>
      </c>
    </row>
    <row r="52" spans="1:27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37"/>
        <v>0</v>
      </c>
      <c r="T52" s="20"/>
      <c r="U52" s="9"/>
      <c r="V52" s="3">
        <v>2450000</v>
      </c>
      <c r="W52" s="3">
        <v>2870000</v>
      </c>
      <c r="X52" s="3">
        <f t="shared" si="38"/>
        <v>420000</v>
      </c>
      <c r="Z52" s="2">
        <v>2870000</v>
      </c>
      <c r="AA52" s="29">
        <f t="shared" si="39"/>
        <v>0</v>
      </c>
    </row>
    <row r="53" spans="1:27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37"/>
        <v>0</v>
      </c>
      <c r="T53" s="20"/>
      <c r="U53" s="9"/>
      <c r="V53" s="3">
        <v>2190000</v>
      </c>
      <c r="W53" s="3">
        <v>2190000</v>
      </c>
      <c r="X53" s="3">
        <f t="shared" si="38"/>
        <v>0</v>
      </c>
      <c r="Z53" s="2">
        <v>2160000</v>
      </c>
      <c r="AA53" s="29">
        <f t="shared" si="39"/>
        <v>-30000</v>
      </c>
    </row>
    <row r="54" spans="1:27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0">G55+G56</f>
        <v>0</v>
      </c>
      <c r="H54" s="27">
        <f t="shared" si="40"/>
        <v>0</v>
      </c>
      <c r="I54" s="27">
        <f t="shared" si="40"/>
        <v>-219000</v>
      </c>
      <c r="J54" s="27">
        <f t="shared" si="40"/>
        <v>0</v>
      </c>
      <c r="K54" s="27">
        <f t="shared" si="40"/>
        <v>0</v>
      </c>
      <c r="L54" s="27">
        <f t="shared" si="40"/>
        <v>0</v>
      </c>
      <c r="M54" s="27">
        <f t="shared" si="40"/>
        <v>-48000</v>
      </c>
      <c r="N54" s="27">
        <f t="shared" si="40"/>
        <v>0</v>
      </c>
      <c r="O54" s="27">
        <f t="shared" si="40"/>
        <v>0</v>
      </c>
      <c r="P54" s="27">
        <f t="shared" si="40"/>
        <v>0</v>
      </c>
      <c r="Q54" s="27">
        <f t="shared" si="40"/>
        <v>0</v>
      </c>
      <c r="R54" s="27">
        <f t="shared" si="2"/>
        <v>7733000</v>
      </c>
      <c r="S54" s="30">
        <f t="shared" si="37"/>
        <v>48000</v>
      </c>
      <c r="T54" s="30">
        <f t="shared" ref="T54:T56" si="41">R54-U54</f>
        <v>-45850</v>
      </c>
      <c r="U54" s="27">
        <v>7778850</v>
      </c>
      <c r="V54" s="27">
        <f>V55+V56</f>
        <v>7781000</v>
      </c>
      <c r="W54" s="27">
        <f>W55+W56</f>
        <v>7628000</v>
      </c>
      <c r="X54" s="27">
        <f>X55+X56</f>
        <v>-105000</v>
      </c>
    </row>
    <row r="55" spans="1:27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42">G57+G59+G61+G63</f>
        <v>0</v>
      </c>
      <c r="H55" s="27">
        <f t="shared" si="42"/>
        <v>0</v>
      </c>
      <c r="I55" s="27">
        <f t="shared" si="42"/>
        <v>0</v>
      </c>
      <c r="J55" s="27">
        <f t="shared" si="42"/>
        <v>0</v>
      </c>
      <c r="K55" s="27">
        <f t="shared" si="42"/>
        <v>0</v>
      </c>
      <c r="L55" s="27">
        <f t="shared" si="42"/>
        <v>0</v>
      </c>
      <c r="M55" s="27">
        <f t="shared" si="42"/>
        <v>0</v>
      </c>
      <c r="N55" s="27">
        <f t="shared" si="42"/>
        <v>0</v>
      </c>
      <c r="O55" s="27">
        <f t="shared" si="42"/>
        <v>0</v>
      </c>
      <c r="P55" s="27">
        <f t="shared" si="42"/>
        <v>0</v>
      </c>
      <c r="Q55" s="27">
        <f t="shared" si="42"/>
        <v>0</v>
      </c>
      <c r="R55" s="27">
        <f t="shared" si="2"/>
        <v>7526000</v>
      </c>
      <c r="S55" s="30">
        <f t="shared" si="37"/>
        <v>0</v>
      </c>
      <c r="T55" s="30">
        <f t="shared" si="41"/>
        <v>0</v>
      </c>
      <c r="U55" s="27">
        <v>7526000</v>
      </c>
      <c r="V55" s="27">
        <f>V57+V59+V61+V63</f>
        <v>7526000</v>
      </c>
      <c r="W55" s="27">
        <f t="shared" ref="W55:X55" si="43">W57+W59+W61+W63</f>
        <v>7421000</v>
      </c>
      <c r="X55" s="27">
        <f t="shared" si="43"/>
        <v>-105000</v>
      </c>
    </row>
    <row r="56" spans="1:27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44">G60+G62</f>
        <v>0</v>
      </c>
      <c r="H56" s="27">
        <f t="shared" si="44"/>
        <v>0</v>
      </c>
      <c r="I56" s="27">
        <f t="shared" si="44"/>
        <v>-219000</v>
      </c>
      <c r="J56" s="27">
        <f t="shared" si="44"/>
        <v>0</v>
      </c>
      <c r="K56" s="27">
        <f t="shared" si="44"/>
        <v>0</v>
      </c>
      <c r="L56" s="27">
        <f t="shared" si="44"/>
        <v>0</v>
      </c>
      <c r="M56" s="27">
        <f t="shared" si="44"/>
        <v>-48000</v>
      </c>
      <c r="N56" s="27">
        <f t="shared" si="44"/>
        <v>0</v>
      </c>
      <c r="O56" s="27">
        <f t="shared" si="44"/>
        <v>0</v>
      </c>
      <c r="P56" s="27">
        <f t="shared" si="44"/>
        <v>0</v>
      </c>
      <c r="Q56" s="27">
        <f t="shared" si="44"/>
        <v>0</v>
      </c>
      <c r="R56" s="27">
        <f t="shared" si="2"/>
        <v>207000</v>
      </c>
      <c r="S56" s="30">
        <f>S60+S62</f>
        <v>48000</v>
      </c>
      <c r="T56" s="30">
        <f t="shared" si="41"/>
        <v>-45850</v>
      </c>
      <c r="U56" s="27">
        <v>252850</v>
      </c>
      <c r="V56" s="27">
        <f>V60+V62</f>
        <v>255000</v>
      </c>
      <c r="W56" s="27">
        <f>W60+W62</f>
        <v>207000</v>
      </c>
      <c r="X56" s="27">
        <f>X60+X62</f>
        <v>0</v>
      </c>
    </row>
    <row r="57" spans="1:27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45">V57-R57</f>
        <v>0</v>
      </c>
      <c r="T57" s="20"/>
      <c r="U57" s="9"/>
      <c r="V57" s="12">
        <v>5963000</v>
      </c>
      <c r="W57" s="12">
        <v>5953000</v>
      </c>
      <c r="X57" s="9">
        <f>W57-R57</f>
        <v>-10000</v>
      </c>
    </row>
    <row r="58" spans="1:27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45"/>
        <v>0</v>
      </c>
      <c r="T58" s="20"/>
      <c r="U58" s="9"/>
      <c r="V58" s="12">
        <v>45000</v>
      </c>
      <c r="W58" s="12">
        <v>45000</v>
      </c>
      <c r="X58" s="9">
        <f t="shared" ref="X58:X64" si="46">W58-R58</f>
        <v>0</v>
      </c>
    </row>
    <row r="59" spans="1:27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45"/>
        <v>0</v>
      </c>
      <c r="T59" s="20"/>
      <c r="U59" s="9"/>
      <c r="V59" s="12">
        <v>413000</v>
      </c>
      <c r="W59" s="12">
        <v>380000</v>
      </c>
      <c r="X59" s="9">
        <f t="shared" si="46"/>
        <v>-33000</v>
      </c>
    </row>
    <row r="60" spans="1:27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>
        <v>-8000</v>
      </c>
      <c r="N60" s="12"/>
      <c r="O60" s="12"/>
      <c r="P60" s="12"/>
      <c r="Q60" s="12"/>
      <c r="R60" s="9">
        <f t="shared" si="2"/>
        <v>157000</v>
      </c>
      <c r="S60" s="20">
        <f t="shared" si="45"/>
        <v>8000</v>
      </c>
      <c r="T60" s="20"/>
      <c r="U60" s="9"/>
      <c r="V60" s="12">
        <v>165000</v>
      </c>
      <c r="W60" s="12">
        <v>157000</v>
      </c>
      <c r="X60" s="9">
        <f t="shared" si="46"/>
        <v>0</v>
      </c>
      <c r="Y60" s="29"/>
    </row>
    <row r="61" spans="1:27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45"/>
        <v>0</v>
      </c>
      <c r="T61" s="20"/>
      <c r="U61" s="9"/>
      <c r="V61" s="12">
        <v>900000</v>
      </c>
      <c r="W61" s="12">
        <v>859000</v>
      </c>
      <c r="X61" s="9">
        <f t="shared" si="46"/>
        <v>-41000</v>
      </c>
    </row>
    <row r="62" spans="1:27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>
        <v>-40000</v>
      </c>
      <c r="N62" s="12"/>
      <c r="O62" s="12"/>
      <c r="P62" s="12"/>
      <c r="Q62" s="12"/>
      <c r="R62" s="9">
        <f t="shared" si="2"/>
        <v>50000</v>
      </c>
      <c r="S62" s="20">
        <f t="shared" si="45"/>
        <v>40000</v>
      </c>
      <c r="T62" s="20"/>
      <c r="U62" s="9"/>
      <c r="V62" s="12">
        <v>90000</v>
      </c>
      <c r="W62" s="12">
        <v>50000</v>
      </c>
      <c r="X62" s="9">
        <f t="shared" si="46"/>
        <v>0</v>
      </c>
    </row>
    <row r="63" spans="1:27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45"/>
        <v>0</v>
      </c>
      <c r="T63" s="20"/>
      <c r="U63" s="9"/>
      <c r="V63" s="12">
        <v>250000</v>
      </c>
      <c r="W63" s="12">
        <v>229000</v>
      </c>
      <c r="X63" s="9">
        <f t="shared" si="46"/>
        <v>-21000</v>
      </c>
    </row>
    <row r="64" spans="1:27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45"/>
        <v>0</v>
      </c>
      <c r="T64" s="20"/>
      <c r="U64" s="9"/>
      <c r="V64" s="12">
        <v>81000</v>
      </c>
      <c r="W64" s="12">
        <v>60000</v>
      </c>
      <c r="X64" s="9">
        <f t="shared" si="46"/>
        <v>-21000</v>
      </c>
    </row>
    <row r="65" spans="1:24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47">G66+G67+G69+G70+G71+G72+G73</f>
        <v>0</v>
      </c>
      <c r="H65" s="27">
        <f t="shared" si="47"/>
        <v>-110000</v>
      </c>
      <c r="I65" s="27">
        <f t="shared" si="47"/>
        <v>0</v>
      </c>
      <c r="J65" s="27">
        <f t="shared" si="47"/>
        <v>0</v>
      </c>
      <c r="K65" s="27">
        <f t="shared" si="47"/>
        <v>0</v>
      </c>
      <c r="L65" s="27">
        <f t="shared" si="47"/>
        <v>0</v>
      </c>
      <c r="M65" s="27">
        <f t="shared" si="47"/>
        <v>0</v>
      </c>
      <c r="N65" s="27">
        <f t="shared" si="47"/>
        <v>0</v>
      </c>
      <c r="O65" s="27">
        <f t="shared" si="47"/>
        <v>0</v>
      </c>
      <c r="P65" s="27">
        <f t="shared" si="47"/>
        <v>0</v>
      </c>
      <c r="Q65" s="27">
        <f t="shared" si="47"/>
        <v>0</v>
      </c>
      <c r="R65" s="27">
        <f t="shared" si="2"/>
        <v>12040000</v>
      </c>
      <c r="S65" s="30">
        <f t="shared" si="45"/>
        <v>0</v>
      </c>
      <c r="T65" s="30">
        <f>R65-U65</f>
        <v>197900</v>
      </c>
      <c r="U65" s="27">
        <v>11842100</v>
      </c>
      <c r="V65" s="27">
        <f>V66+V67+V69+V70+V71+V72+V73</f>
        <v>12040000</v>
      </c>
      <c r="W65" s="27">
        <f>W66+W67+W69+W70+W71+W72+W73</f>
        <v>11180000</v>
      </c>
      <c r="X65" s="27">
        <f t="shared" ref="X65" si="48">X66+X67+X69+X70+X71+X72+X73</f>
        <v>-860000</v>
      </c>
    </row>
    <row r="66" spans="1:24" s="2" customFormat="1" ht="60" x14ac:dyDescent="0.25">
      <c r="A66" s="2" t="s">
        <v>59</v>
      </c>
      <c r="B66" s="40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45"/>
        <v>0</v>
      </c>
      <c r="T66" s="20"/>
      <c r="U66" s="9"/>
      <c r="V66" s="12">
        <v>3090000</v>
      </c>
      <c r="W66" s="9">
        <v>2200000</v>
      </c>
      <c r="X66" s="9">
        <f>W66-R66</f>
        <v>-890000</v>
      </c>
    </row>
    <row r="67" spans="1:24" s="2" customFormat="1" ht="60" x14ac:dyDescent="0.25">
      <c r="A67" s="2" t="s">
        <v>59</v>
      </c>
      <c r="B67" s="40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45"/>
        <v>0</v>
      </c>
      <c r="T67" s="20"/>
      <c r="U67" s="9"/>
      <c r="V67" s="12">
        <v>7140000</v>
      </c>
      <c r="W67" s="9">
        <v>7064000</v>
      </c>
      <c r="X67" s="9">
        <f t="shared" ref="X67:X73" si="49">W67-R67</f>
        <v>-76000</v>
      </c>
    </row>
    <row r="68" spans="1:24" s="2" customFormat="1" ht="15.75" x14ac:dyDescent="0.25">
      <c r="B68" s="40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45"/>
        <v>0</v>
      </c>
      <c r="T68" s="20"/>
      <c r="U68" s="9"/>
      <c r="V68" s="12">
        <v>360000</v>
      </c>
      <c r="W68" s="9">
        <v>360000</v>
      </c>
      <c r="X68" s="9">
        <f t="shared" si="49"/>
        <v>0</v>
      </c>
    </row>
    <row r="69" spans="1:24" s="2" customFormat="1" ht="45" x14ac:dyDescent="0.25">
      <c r="B69" s="40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45"/>
        <v>0</v>
      </c>
      <c r="T69" s="20"/>
      <c r="U69" s="9"/>
      <c r="V69" s="12">
        <v>300000</v>
      </c>
      <c r="W69" s="9">
        <v>300000</v>
      </c>
      <c r="X69" s="9">
        <f t="shared" si="49"/>
        <v>0</v>
      </c>
    </row>
    <row r="70" spans="1:24" s="2" customFormat="1" ht="15.75" x14ac:dyDescent="0.25">
      <c r="A70" s="2" t="s">
        <v>59</v>
      </c>
      <c r="B70" s="40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45"/>
        <v>0</v>
      </c>
      <c r="T70" s="20"/>
      <c r="U70" s="9"/>
      <c r="V70" s="12">
        <v>1054000</v>
      </c>
      <c r="W70" s="9">
        <v>1167500</v>
      </c>
      <c r="X70" s="9">
        <f t="shared" si="49"/>
        <v>113500</v>
      </c>
    </row>
    <row r="71" spans="1:24" s="2" customFormat="1" ht="30" x14ac:dyDescent="0.25">
      <c r="A71" s="2" t="s">
        <v>59</v>
      </c>
      <c r="B71" s="40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45"/>
        <v>0</v>
      </c>
      <c r="T71" s="20"/>
      <c r="U71" s="9"/>
      <c r="V71" s="12">
        <v>36000</v>
      </c>
      <c r="W71" s="9">
        <v>36000</v>
      </c>
      <c r="X71" s="9">
        <f t="shared" si="49"/>
        <v>0</v>
      </c>
    </row>
    <row r="72" spans="1:24" s="2" customFormat="1" ht="15.75" x14ac:dyDescent="0.25">
      <c r="A72" s="2" t="s">
        <v>59</v>
      </c>
      <c r="B72" s="40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39" si="50">F72+G72+H72+I72+J72+L72+M72+K72+O72+Q72+N72+P72</f>
        <v>120000</v>
      </c>
      <c r="S72" s="20">
        <f t="shared" si="45"/>
        <v>0</v>
      </c>
      <c r="T72" s="20"/>
      <c r="U72" s="9"/>
      <c r="V72" s="12">
        <v>120000</v>
      </c>
      <c r="W72" s="9">
        <v>120000</v>
      </c>
      <c r="X72" s="9">
        <f t="shared" si="49"/>
        <v>0</v>
      </c>
    </row>
    <row r="73" spans="1:24" s="2" customFormat="1" ht="30" x14ac:dyDescent="0.25">
      <c r="A73" s="2" t="s">
        <v>59</v>
      </c>
      <c r="B73" s="40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50"/>
        <v>300000</v>
      </c>
      <c r="S73" s="20">
        <f t="shared" si="45"/>
        <v>0</v>
      </c>
      <c r="T73" s="20"/>
      <c r="U73" s="9"/>
      <c r="V73" s="12">
        <v>300000</v>
      </c>
      <c r="W73" s="9">
        <v>292500</v>
      </c>
      <c r="X73" s="9">
        <f t="shared" si="49"/>
        <v>-7500</v>
      </c>
    </row>
    <row r="74" spans="1:24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51">SUM(G75:G83)</f>
        <v>0</v>
      </c>
      <c r="H74" s="27">
        <f t="shared" si="51"/>
        <v>0</v>
      </c>
      <c r="I74" s="27">
        <f t="shared" si="51"/>
        <v>0</v>
      </c>
      <c r="J74" s="27">
        <f t="shared" si="51"/>
        <v>0</v>
      </c>
      <c r="K74" s="27">
        <f t="shared" si="51"/>
        <v>0</v>
      </c>
      <c r="L74" s="27">
        <f t="shared" si="51"/>
        <v>0</v>
      </c>
      <c r="M74" s="27">
        <f t="shared" si="51"/>
        <v>0</v>
      </c>
      <c r="N74" s="27">
        <f t="shared" si="51"/>
        <v>0</v>
      </c>
      <c r="O74" s="27">
        <f t="shared" si="51"/>
        <v>0</v>
      </c>
      <c r="P74" s="27">
        <f t="shared" si="51"/>
        <v>0</v>
      </c>
      <c r="Q74" s="27">
        <f t="shared" si="51"/>
        <v>0</v>
      </c>
      <c r="R74" s="27">
        <f t="shared" si="50"/>
        <v>2100000</v>
      </c>
      <c r="S74" s="30">
        <f t="shared" si="45"/>
        <v>0</v>
      </c>
      <c r="T74" s="30">
        <f>R74-U74</f>
        <v>8310</v>
      </c>
      <c r="U74" s="27">
        <v>2091690</v>
      </c>
      <c r="V74" s="27">
        <f>SUM(V75:V83)</f>
        <v>2100000</v>
      </c>
      <c r="W74" s="27">
        <f>SUM(W75:W83)</f>
        <v>0</v>
      </c>
      <c r="X74" s="27">
        <f>SUM(X75:X83)</f>
        <v>0</v>
      </c>
    </row>
    <row r="75" spans="1:24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50"/>
        <v>900000</v>
      </c>
      <c r="S75" s="20">
        <f t="shared" si="45"/>
        <v>0</v>
      </c>
      <c r="T75" s="20"/>
      <c r="U75" s="9"/>
      <c r="V75" s="12">
        <v>900000</v>
      </c>
      <c r="W75" s="12"/>
      <c r="X75" s="7"/>
    </row>
    <row r="76" spans="1:24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50"/>
        <v>90000</v>
      </c>
      <c r="S76" s="20">
        <f t="shared" si="45"/>
        <v>0</v>
      </c>
      <c r="T76" s="20"/>
      <c r="U76" s="9"/>
      <c r="V76" s="12">
        <v>90000</v>
      </c>
      <c r="W76" s="12"/>
      <c r="X76" s="7"/>
    </row>
    <row r="77" spans="1:24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50"/>
        <v>90000</v>
      </c>
      <c r="S77" s="20">
        <f t="shared" si="45"/>
        <v>0</v>
      </c>
      <c r="T77" s="20"/>
      <c r="U77" s="9"/>
      <c r="V77" s="12">
        <v>90000</v>
      </c>
      <c r="W77" s="12"/>
      <c r="X77" s="7"/>
    </row>
    <row r="78" spans="1:24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50"/>
        <v>100000</v>
      </c>
      <c r="S78" s="20">
        <f t="shared" si="45"/>
        <v>0</v>
      </c>
      <c r="T78" s="20"/>
      <c r="U78" s="9"/>
      <c r="V78" s="12">
        <v>100000</v>
      </c>
      <c r="W78" s="12"/>
      <c r="X78" s="7"/>
    </row>
    <row r="79" spans="1:24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50"/>
        <v>250000</v>
      </c>
      <c r="S79" s="20">
        <f t="shared" si="45"/>
        <v>0</v>
      </c>
      <c r="T79" s="20"/>
      <c r="U79" s="9"/>
      <c r="V79" s="12">
        <v>250000</v>
      </c>
      <c r="W79" s="12"/>
      <c r="X79" s="7"/>
    </row>
    <row r="80" spans="1:24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50"/>
        <v>140000</v>
      </c>
      <c r="S80" s="20">
        <f t="shared" si="45"/>
        <v>0</v>
      </c>
      <c r="T80" s="20"/>
      <c r="U80" s="9"/>
      <c r="V80" s="12">
        <v>140000</v>
      </c>
      <c r="W80" s="12"/>
      <c r="X80" s="7"/>
    </row>
    <row r="81" spans="1:24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50"/>
        <v>180000</v>
      </c>
      <c r="S81" s="20">
        <f t="shared" si="45"/>
        <v>0</v>
      </c>
      <c r="T81" s="20"/>
      <c r="U81" s="9"/>
      <c r="V81" s="12">
        <v>180000</v>
      </c>
      <c r="W81" s="12"/>
      <c r="X81" s="7"/>
    </row>
    <row r="82" spans="1:24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50"/>
        <v>70000</v>
      </c>
      <c r="S82" s="20">
        <f t="shared" si="45"/>
        <v>0</v>
      </c>
      <c r="T82" s="20"/>
      <c r="U82" s="9"/>
      <c r="V82" s="12">
        <v>70000</v>
      </c>
      <c r="W82" s="12"/>
      <c r="X82" s="7"/>
    </row>
    <row r="83" spans="1:24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50"/>
        <v>280000</v>
      </c>
      <c r="S83" s="20">
        <f t="shared" si="45"/>
        <v>0</v>
      </c>
      <c r="T83" s="20"/>
      <c r="U83" s="9"/>
      <c r="V83" s="12">
        <v>280000</v>
      </c>
      <c r="W83" s="12"/>
      <c r="X83" s="7"/>
    </row>
    <row r="84" spans="1:24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52">G85+G86+G87+G88+G89+G90+G91+G92</f>
        <v>0</v>
      </c>
      <c r="H84" s="27">
        <f t="shared" si="52"/>
        <v>110000</v>
      </c>
      <c r="I84" s="27">
        <f t="shared" si="52"/>
        <v>0</v>
      </c>
      <c r="J84" s="27">
        <f t="shared" si="52"/>
        <v>0</v>
      </c>
      <c r="K84" s="27">
        <f t="shared" si="52"/>
        <v>0</v>
      </c>
      <c r="L84" s="27">
        <f t="shared" si="52"/>
        <v>0</v>
      </c>
      <c r="M84" s="27">
        <f t="shared" si="52"/>
        <v>0</v>
      </c>
      <c r="N84" s="27">
        <f t="shared" si="52"/>
        <v>0</v>
      </c>
      <c r="O84" s="27">
        <f t="shared" si="52"/>
        <v>0</v>
      </c>
      <c r="P84" s="27">
        <f t="shared" si="52"/>
        <v>0</v>
      </c>
      <c r="Q84" s="27">
        <f t="shared" si="52"/>
        <v>0</v>
      </c>
      <c r="R84" s="27">
        <f t="shared" si="50"/>
        <v>24110000</v>
      </c>
      <c r="S84" s="30">
        <f t="shared" si="45"/>
        <v>0</v>
      </c>
      <c r="T84" s="30">
        <f>R84-U84</f>
        <v>33000</v>
      </c>
      <c r="U84" s="27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</row>
    <row r="85" spans="1:24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50"/>
        <v>6850000</v>
      </c>
      <c r="S85" s="20">
        <f t="shared" si="45"/>
        <v>0</v>
      </c>
      <c r="T85" s="20"/>
      <c r="U85" s="27"/>
      <c r="V85" s="12">
        <v>6850000</v>
      </c>
      <c r="W85" s="27"/>
      <c r="X85" s="7"/>
    </row>
    <row r="86" spans="1:24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50"/>
        <v>88000</v>
      </c>
      <c r="S86" s="20">
        <f t="shared" si="45"/>
        <v>0</v>
      </c>
      <c r="T86" s="20"/>
      <c r="U86" s="27"/>
      <c r="V86" s="12">
        <v>88000</v>
      </c>
      <c r="W86" s="27"/>
      <c r="X86" s="7"/>
    </row>
    <row r="87" spans="1:24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50"/>
        <v>151000</v>
      </c>
      <c r="S87" s="20">
        <f t="shared" si="45"/>
        <v>0</v>
      </c>
      <c r="T87" s="20"/>
      <c r="U87" s="27"/>
      <c r="V87" s="12">
        <v>151000</v>
      </c>
      <c r="W87" s="27"/>
      <c r="X87" s="7"/>
    </row>
    <row r="88" spans="1:24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50"/>
        <v>662300</v>
      </c>
      <c r="S88" s="20">
        <f t="shared" si="45"/>
        <v>0</v>
      </c>
      <c r="T88" s="20"/>
      <c r="U88" s="27"/>
      <c r="V88" s="12">
        <v>662300</v>
      </c>
      <c r="W88" s="27"/>
      <c r="X88" s="7"/>
    </row>
    <row r="89" spans="1:24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50"/>
        <v>1718200</v>
      </c>
      <c r="S89" s="20">
        <f t="shared" si="45"/>
        <v>0</v>
      </c>
      <c r="T89" s="20"/>
      <c r="U89" s="27"/>
      <c r="V89" s="12">
        <v>1718200</v>
      </c>
      <c r="W89" s="27"/>
      <c r="X89" s="7"/>
    </row>
    <row r="90" spans="1:24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50"/>
        <v>13660000</v>
      </c>
      <c r="S90" s="20">
        <f t="shared" si="45"/>
        <v>0</v>
      </c>
      <c r="T90" s="20"/>
      <c r="U90" s="27"/>
      <c r="V90" s="12">
        <v>13660000</v>
      </c>
      <c r="W90" s="27"/>
      <c r="X90" s="7"/>
    </row>
    <row r="91" spans="1:24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50"/>
        <v>360000</v>
      </c>
      <c r="S91" s="20">
        <f t="shared" si="45"/>
        <v>0</v>
      </c>
      <c r="T91" s="20"/>
      <c r="U91" s="27"/>
      <c r="V91" s="12">
        <v>360000</v>
      </c>
      <c r="W91" s="27"/>
      <c r="X91" s="7"/>
    </row>
    <row r="92" spans="1:24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50"/>
        <v>620500</v>
      </c>
      <c r="S92" s="20">
        <f t="shared" si="45"/>
        <v>0</v>
      </c>
      <c r="T92" s="20"/>
      <c r="U92" s="27"/>
      <c r="V92" s="12">
        <v>620500</v>
      </c>
      <c r="W92" s="27"/>
      <c r="X92" s="7"/>
    </row>
    <row r="93" spans="1:24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53">G94+G95+G96+G97+G98</f>
        <v>0</v>
      </c>
      <c r="H93" s="27">
        <f t="shared" si="53"/>
        <v>0</v>
      </c>
      <c r="I93" s="27">
        <f t="shared" si="53"/>
        <v>0</v>
      </c>
      <c r="J93" s="27">
        <f t="shared" si="53"/>
        <v>0</v>
      </c>
      <c r="K93" s="27">
        <f t="shared" si="53"/>
        <v>0</v>
      </c>
      <c r="L93" s="27">
        <f t="shared" si="53"/>
        <v>0</v>
      </c>
      <c r="M93" s="27">
        <f t="shared" si="53"/>
        <v>0</v>
      </c>
      <c r="N93" s="27">
        <f t="shared" si="53"/>
        <v>0</v>
      </c>
      <c r="O93" s="27">
        <f t="shared" si="53"/>
        <v>0</v>
      </c>
      <c r="P93" s="27">
        <f t="shared" si="53"/>
        <v>0</v>
      </c>
      <c r="Q93" s="27">
        <f t="shared" si="53"/>
        <v>0</v>
      </c>
      <c r="R93" s="27">
        <f t="shared" si="50"/>
        <v>13500000</v>
      </c>
      <c r="S93" s="30">
        <f t="shared" si="45"/>
        <v>0</v>
      </c>
      <c r="T93" s="30">
        <f>R93-U93</f>
        <v>0</v>
      </c>
      <c r="U93" s="27">
        <v>13500000</v>
      </c>
      <c r="V93" s="27">
        <f>V94+V95+V96+V97+V98</f>
        <v>13500000</v>
      </c>
      <c r="W93" s="27">
        <f t="shared" ref="W93:X93" si="54">W94+W95+W96+W97+W98</f>
        <v>13874000</v>
      </c>
      <c r="X93" s="27">
        <f t="shared" si="54"/>
        <v>374000</v>
      </c>
    </row>
    <row r="94" spans="1:24" s="2" customFormat="1" ht="18" customHeight="1" x14ac:dyDescent="0.25">
      <c r="A94" s="2" t="s">
        <v>59</v>
      </c>
      <c r="B94" s="40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50"/>
        <v>1540000</v>
      </c>
      <c r="S94" s="20">
        <f t="shared" si="45"/>
        <v>0</v>
      </c>
      <c r="T94" s="20"/>
      <c r="U94" s="9"/>
      <c r="V94" s="12">
        <v>1540000</v>
      </c>
      <c r="W94" s="12">
        <v>1426000</v>
      </c>
      <c r="X94" s="12">
        <f>W94-R94</f>
        <v>-114000</v>
      </c>
    </row>
    <row r="95" spans="1:24" s="2" customFormat="1" ht="18" customHeight="1" x14ac:dyDescent="0.25">
      <c r="A95" s="2" t="s">
        <v>59</v>
      </c>
      <c r="B95" s="40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50"/>
        <v>810000</v>
      </c>
      <c r="S95" s="20">
        <f t="shared" si="45"/>
        <v>0</v>
      </c>
      <c r="T95" s="20"/>
      <c r="U95" s="9"/>
      <c r="V95" s="12">
        <v>810000</v>
      </c>
      <c r="W95" s="12">
        <v>810000</v>
      </c>
      <c r="X95" s="12">
        <f t="shared" ref="X95:X98" si="55">W95-R95</f>
        <v>0</v>
      </c>
    </row>
    <row r="96" spans="1:24" s="2" customFormat="1" ht="34.5" customHeight="1" x14ac:dyDescent="0.25">
      <c r="A96" s="2" t="s">
        <v>59</v>
      </c>
      <c r="B96" s="40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50"/>
        <v>10733000</v>
      </c>
      <c r="S96" s="20">
        <f t="shared" si="45"/>
        <v>0</v>
      </c>
      <c r="T96" s="20"/>
      <c r="U96" s="9"/>
      <c r="V96" s="12">
        <v>10733000</v>
      </c>
      <c r="W96" s="12">
        <v>11221000</v>
      </c>
      <c r="X96" s="12">
        <f t="shared" si="55"/>
        <v>488000</v>
      </c>
    </row>
    <row r="97" spans="1:24" s="2" customFormat="1" ht="34.5" customHeight="1" x14ac:dyDescent="0.25">
      <c r="A97" s="2" t="s">
        <v>59</v>
      </c>
      <c r="B97" s="40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50"/>
        <v>213000</v>
      </c>
      <c r="S97" s="20">
        <f t="shared" si="45"/>
        <v>0</v>
      </c>
      <c r="T97" s="20"/>
      <c r="U97" s="9"/>
      <c r="V97" s="12">
        <v>213000</v>
      </c>
      <c r="W97" s="12">
        <v>213000</v>
      </c>
      <c r="X97" s="12">
        <f t="shared" si="55"/>
        <v>0</v>
      </c>
    </row>
    <row r="98" spans="1:24" s="2" customFormat="1" ht="34.5" customHeight="1" x14ac:dyDescent="0.25">
      <c r="A98" s="2" t="s">
        <v>59</v>
      </c>
      <c r="B98" s="40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50"/>
        <v>204000</v>
      </c>
      <c r="S98" s="20">
        <f t="shared" si="45"/>
        <v>0</v>
      </c>
      <c r="T98" s="20"/>
      <c r="U98" s="9"/>
      <c r="V98" s="12">
        <v>204000</v>
      </c>
      <c r="W98" s="12">
        <v>204000</v>
      </c>
      <c r="X98" s="12">
        <f t="shared" si="55"/>
        <v>0</v>
      </c>
    </row>
    <row r="99" spans="1:24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50"/>
        <v>2000000</v>
      </c>
      <c r="S99" s="30">
        <f t="shared" si="45"/>
        <v>0</v>
      </c>
      <c r="T99" s="30">
        <f t="shared" ref="T99:T100" si="56">R99-U99</f>
        <v>0</v>
      </c>
      <c r="U99" s="27">
        <v>2000000</v>
      </c>
      <c r="V99" s="27">
        <v>2000000</v>
      </c>
      <c r="W99" s="27"/>
      <c r="X99" s="12"/>
    </row>
    <row r="100" spans="1:24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57">G101+G102+G103+G104+G105+G106</f>
        <v>0</v>
      </c>
      <c r="H100" s="27">
        <f t="shared" si="57"/>
        <v>0</v>
      </c>
      <c r="I100" s="27">
        <f t="shared" si="57"/>
        <v>0</v>
      </c>
      <c r="J100" s="27">
        <f t="shared" si="57"/>
        <v>0</v>
      </c>
      <c r="K100" s="27">
        <f t="shared" si="57"/>
        <v>0</v>
      </c>
      <c r="L100" s="27">
        <f t="shared" si="57"/>
        <v>0</v>
      </c>
      <c r="M100" s="27">
        <f t="shared" si="57"/>
        <v>0</v>
      </c>
      <c r="N100" s="27">
        <f t="shared" si="57"/>
        <v>0</v>
      </c>
      <c r="O100" s="27">
        <f t="shared" si="57"/>
        <v>0</v>
      </c>
      <c r="P100" s="27">
        <f t="shared" si="57"/>
        <v>0</v>
      </c>
      <c r="Q100" s="27">
        <f t="shared" si="57"/>
        <v>0</v>
      </c>
      <c r="R100" s="27">
        <f t="shared" si="50"/>
        <v>36340000</v>
      </c>
      <c r="S100" s="30">
        <f t="shared" si="45"/>
        <v>0</v>
      </c>
      <c r="T100" s="30">
        <f t="shared" si="56"/>
        <v>50000</v>
      </c>
      <c r="U100" s="27">
        <v>36290000</v>
      </c>
      <c r="V100" s="27">
        <f>V101+V102+V103+V104+V105+V106</f>
        <v>36340000</v>
      </c>
      <c r="W100" s="27">
        <f t="shared" ref="W100:X100" si="58">W101+W102+W103+W104+W105+W106</f>
        <v>39309000</v>
      </c>
      <c r="X100" s="27">
        <f t="shared" si="58"/>
        <v>2969000</v>
      </c>
    </row>
    <row r="101" spans="1:24" s="2" customFormat="1" ht="18" customHeight="1" x14ac:dyDescent="0.25">
      <c r="A101" s="2" t="s">
        <v>59</v>
      </c>
      <c r="B101" s="40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50"/>
        <v>15974000</v>
      </c>
      <c r="S101" s="20">
        <f t="shared" si="45"/>
        <v>0</v>
      </c>
      <c r="T101" s="20"/>
      <c r="U101" s="9"/>
      <c r="V101" s="12">
        <v>15974000</v>
      </c>
      <c r="W101" s="12">
        <v>15974000</v>
      </c>
      <c r="X101" s="9">
        <f>W101-R101</f>
        <v>0</v>
      </c>
    </row>
    <row r="102" spans="1:24" s="2" customFormat="1" ht="18" customHeight="1" x14ac:dyDescent="0.25">
      <c r="A102" s="2" t="s">
        <v>59</v>
      </c>
      <c r="B102" s="40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50"/>
        <v>96500</v>
      </c>
      <c r="S102" s="20">
        <f t="shared" si="45"/>
        <v>0</v>
      </c>
      <c r="T102" s="20"/>
      <c r="U102" s="9"/>
      <c r="V102" s="12">
        <v>96500</v>
      </c>
      <c r="W102" s="12">
        <v>88500</v>
      </c>
      <c r="X102" s="9">
        <f t="shared" ref="X102:X106" si="59">W102-R102</f>
        <v>-8000</v>
      </c>
    </row>
    <row r="103" spans="1:24" s="2" customFormat="1" ht="47.25" customHeight="1" x14ac:dyDescent="0.25">
      <c r="A103" s="2" t="s">
        <v>59</v>
      </c>
      <c r="B103" s="40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50"/>
        <v>19070000</v>
      </c>
      <c r="S103" s="20">
        <f t="shared" si="45"/>
        <v>0</v>
      </c>
      <c r="T103" s="20"/>
      <c r="U103" s="9"/>
      <c r="V103" s="12">
        <v>19070000</v>
      </c>
      <c r="W103" s="12">
        <v>22017000</v>
      </c>
      <c r="X103" s="9">
        <f t="shared" si="59"/>
        <v>2947000</v>
      </c>
    </row>
    <row r="104" spans="1:24" s="2" customFormat="1" ht="25.5" customHeight="1" x14ac:dyDescent="0.25">
      <c r="A104" s="2" t="s">
        <v>59</v>
      </c>
      <c r="B104" s="40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50"/>
        <v>500000</v>
      </c>
      <c r="S104" s="20">
        <f t="shared" si="45"/>
        <v>0</v>
      </c>
      <c r="T104" s="20"/>
      <c r="U104" s="9"/>
      <c r="V104" s="12">
        <v>500000</v>
      </c>
      <c r="W104" s="12">
        <v>500000</v>
      </c>
      <c r="X104" s="9">
        <f t="shared" si="59"/>
        <v>0</v>
      </c>
    </row>
    <row r="105" spans="1:24" s="2" customFormat="1" ht="34.5" customHeight="1" x14ac:dyDescent="0.25">
      <c r="A105" s="2" t="s">
        <v>59</v>
      </c>
      <c r="B105" s="40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50"/>
        <v>663500</v>
      </c>
      <c r="S105" s="20">
        <f t="shared" si="45"/>
        <v>0</v>
      </c>
      <c r="T105" s="20"/>
      <c r="U105" s="9"/>
      <c r="V105" s="12">
        <v>663500</v>
      </c>
      <c r="W105" s="12">
        <v>693500</v>
      </c>
      <c r="X105" s="9">
        <f t="shared" si="59"/>
        <v>30000</v>
      </c>
    </row>
    <row r="106" spans="1:24" s="2" customFormat="1" ht="34.5" customHeight="1" x14ac:dyDescent="0.25">
      <c r="A106" s="2" t="s">
        <v>59</v>
      </c>
      <c r="B106" s="40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50"/>
        <v>36000</v>
      </c>
      <c r="S106" s="20">
        <f t="shared" si="45"/>
        <v>0</v>
      </c>
      <c r="T106" s="20"/>
      <c r="U106" s="9"/>
      <c r="V106" s="12">
        <v>36000</v>
      </c>
      <c r="W106" s="12">
        <v>36000</v>
      </c>
      <c r="X106" s="9">
        <f t="shared" si="59"/>
        <v>0</v>
      </c>
    </row>
    <row r="107" spans="1:24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60">F108+F109+F110</f>
        <v>3000000</v>
      </c>
      <c r="G107" s="27">
        <f t="shared" si="60"/>
        <v>0</v>
      </c>
      <c r="H107" s="27">
        <f t="shared" si="60"/>
        <v>0</v>
      </c>
      <c r="I107" s="27">
        <f t="shared" si="60"/>
        <v>0</v>
      </c>
      <c r="J107" s="27">
        <f t="shared" si="60"/>
        <v>0</v>
      </c>
      <c r="K107" s="27">
        <f t="shared" si="60"/>
        <v>0</v>
      </c>
      <c r="L107" s="27">
        <f t="shared" si="60"/>
        <v>0</v>
      </c>
      <c r="M107" s="27">
        <f t="shared" si="60"/>
        <v>0</v>
      </c>
      <c r="N107" s="27">
        <f t="shared" si="60"/>
        <v>751000</v>
      </c>
      <c r="O107" s="27">
        <f t="shared" si="60"/>
        <v>0</v>
      </c>
      <c r="P107" s="27">
        <f t="shared" si="60"/>
        <v>0</v>
      </c>
      <c r="Q107" s="27">
        <f t="shared" si="60"/>
        <v>0</v>
      </c>
      <c r="R107" s="27">
        <f t="shared" si="50"/>
        <v>3751000</v>
      </c>
      <c r="S107" s="30">
        <f t="shared" si="45"/>
        <v>-751000</v>
      </c>
      <c r="T107" s="30">
        <f>R107-U107</f>
        <v>751000</v>
      </c>
      <c r="U107" s="27">
        <v>3000000</v>
      </c>
      <c r="V107" s="27">
        <f t="shared" ref="V107" si="61">V108+V109+V110</f>
        <v>3000000</v>
      </c>
      <c r="W107" s="27">
        <f>SUM(W108:W110)</f>
        <v>0</v>
      </c>
      <c r="X107" s="27">
        <f>SUM(X108:X112)</f>
        <v>0</v>
      </c>
    </row>
    <row r="108" spans="1:24" s="2" customFormat="1" ht="28.5" customHeight="1" x14ac:dyDescent="0.25">
      <c r="A108" s="2" t="s">
        <v>59</v>
      </c>
      <c r="B108" s="40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50"/>
        <v>364000</v>
      </c>
      <c r="S108" s="20">
        <f t="shared" si="45"/>
        <v>0</v>
      </c>
      <c r="T108" s="20"/>
      <c r="U108" s="9"/>
      <c r="V108" s="12">
        <v>364000</v>
      </c>
      <c r="W108" s="12"/>
      <c r="X108" s="12"/>
    </row>
    <row r="109" spans="1:24" s="2" customFormat="1" ht="31.5" customHeight="1" x14ac:dyDescent="0.25">
      <c r="A109" s="2" t="s">
        <v>59</v>
      </c>
      <c r="B109" s="40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>
        <v>751000</v>
      </c>
      <c r="O109" s="12"/>
      <c r="P109" s="12"/>
      <c r="Q109" s="12"/>
      <c r="R109" s="9">
        <f t="shared" si="50"/>
        <v>2500000</v>
      </c>
      <c r="S109" s="20">
        <f t="shared" si="45"/>
        <v>-751000</v>
      </c>
      <c r="T109" s="20"/>
      <c r="U109" s="9"/>
      <c r="V109" s="12">
        <v>1749000</v>
      </c>
      <c r="W109" s="12"/>
      <c r="X109" s="12"/>
    </row>
    <row r="110" spans="1:24" s="2" customFormat="1" ht="33" customHeight="1" x14ac:dyDescent="0.25">
      <c r="A110" s="2" t="s">
        <v>59</v>
      </c>
      <c r="B110" s="40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50"/>
        <v>887000</v>
      </c>
      <c r="S110" s="20">
        <f t="shared" si="45"/>
        <v>0</v>
      </c>
      <c r="T110" s="20"/>
      <c r="U110" s="9"/>
      <c r="V110" s="12">
        <v>887000</v>
      </c>
      <c r="W110" s="12"/>
      <c r="X110" s="12"/>
    </row>
    <row r="111" spans="1:24" s="2" customFormat="1" ht="34.5" customHeight="1" x14ac:dyDescent="0.25">
      <c r="A111" s="2" t="s">
        <v>59</v>
      </c>
      <c r="B111" s="40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50"/>
        <v>601000</v>
      </c>
      <c r="S111" s="20">
        <f t="shared" si="45"/>
        <v>0</v>
      </c>
      <c r="T111" s="20"/>
      <c r="U111" s="9"/>
      <c r="V111" s="12">
        <v>601000</v>
      </c>
      <c r="W111" s="12"/>
      <c r="X111" s="12"/>
    </row>
    <row r="112" spans="1:24" s="2" customFormat="1" ht="34.5" customHeight="1" x14ac:dyDescent="0.25">
      <c r="A112" s="2" t="s">
        <v>59</v>
      </c>
      <c r="B112" s="40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50"/>
        <v>286000</v>
      </c>
      <c r="S112" s="20">
        <f t="shared" si="45"/>
        <v>0</v>
      </c>
      <c r="T112" s="20"/>
      <c r="U112" s="9"/>
      <c r="V112" s="12">
        <v>286000</v>
      </c>
      <c r="W112" s="12"/>
      <c r="X112" s="12"/>
    </row>
    <row r="113" spans="1:24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62">F114+F115+F116+F117</f>
        <v>9800000</v>
      </c>
      <c r="G113" s="27">
        <f t="shared" si="62"/>
        <v>0</v>
      </c>
      <c r="H113" s="27">
        <f t="shared" si="62"/>
        <v>0</v>
      </c>
      <c r="I113" s="27">
        <f t="shared" si="62"/>
        <v>0</v>
      </c>
      <c r="J113" s="27">
        <f t="shared" si="62"/>
        <v>0</v>
      </c>
      <c r="K113" s="27">
        <f t="shared" si="62"/>
        <v>0</v>
      </c>
      <c r="L113" s="27">
        <f t="shared" si="62"/>
        <v>0</v>
      </c>
      <c r="M113" s="27">
        <f t="shared" si="62"/>
        <v>0</v>
      </c>
      <c r="N113" s="27">
        <f t="shared" si="62"/>
        <v>0</v>
      </c>
      <c r="O113" s="27">
        <f t="shared" si="62"/>
        <v>0</v>
      </c>
      <c r="P113" s="27">
        <f t="shared" si="62"/>
        <v>0</v>
      </c>
      <c r="Q113" s="27">
        <f t="shared" si="62"/>
        <v>0</v>
      </c>
      <c r="R113" s="27">
        <f t="shared" si="50"/>
        <v>9800000</v>
      </c>
      <c r="S113" s="30">
        <f t="shared" si="45"/>
        <v>0</v>
      </c>
      <c r="T113" s="30">
        <f>R113-U113</f>
        <v>51500</v>
      </c>
      <c r="U113" s="27">
        <v>9748500</v>
      </c>
      <c r="V113" s="27">
        <f t="shared" ref="V113" si="63">V114+V115+V116+V117</f>
        <v>9800000</v>
      </c>
      <c r="W113" s="27">
        <f>W114+W115+W116+W117</f>
        <v>0</v>
      </c>
      <c r="X113" s="27">
        <f>X114+X115+X116+X117</f>
        <v>0</v>
      </c>
    </row>
    <row r="114" spans="1:24" s="2" customFormat="1" ht="30.75" customHeight="1" x14ac:dyDescent="0.25">
      <c r="A114" s="2" t="s">
        <v>59</v>
      </c>
      <c r="B114" s="40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50"/>
        <v>70000</v>
      </c>
      <c r="S114" s="20">
        <f t="shared" si="45"/>
        <v>0</v>
      </c>
      <c r="T114" s="20"/>
      <c r="U114" s="9"/>
      <c r="V114" s="12">
        <v>70000</v>
      </c>
      <c r="W114" s="12"/>
      <c r="X114" s="7"/>
    </row>
    <row r="115" spans="1:24" s="2" customFormat="1" ht="46.5" customHeight="1" x14ac:dyDescent="0.25">
      <c r="A115" s="2" t="s">
        <v>59</v>
      </c>
      <c r="B115" s="40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50"/>
        <v>400000</v>
      </c>
      <c r="S115" s="20">
        <f t="shared" si="45"/>
        <v>0</v>
      </c>
      <c r="T115" s="20"/>
      <c r="U115" s="9"/>
      <c r="V115" s="12">
        <v>400000</v>
      </c>
      <c r="W115" s="12"/>
      <c r="X115" s="7"/>
    </row>
    <row r="116" spans="1:24" s="2" customFormat="1" ht="46.5" customHeight="1" x14ac:dyDescent="0.25">
      <c r="A116" s="2" t="s">
        <v>59</v>
      </c>
      <c r="B116" s="40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50"/>
        <v>200000</v>
      </c>
      <c r="S116" s="20">
        <f t="shared" si="45"/>
        <v>0</v>
      </c>
      <c r="T116" s="20"/>
      <c r="U116" s="9"/>
      <c r="V116" s="12">
        <v>200000</v>
      </c>
      <c r="W116" s="12"/>
      <c r="X116" s="7"/>
    </row>
    <row r="117" spans="1:24" s="2" customFormat="1" ht="33.75" customHeight="1" x14ac:dyDescent="0.25">
      <c r="A117" s="2" t="s">
        <v>59</v>
      </c>
      <c r="B117" s="40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50"/>
        <v>9130000</v>
      </c>
      <c r="S117" s="20">
        <f t="shared" si="45"/>
        <v>0</v>
      </c>
      <c r="T117" s="20"/>
      <c r="U117" s="9"/>
      <c r="V117" s="12">
        <v>9130000</v>
      </c>
      <c r="W117" s="12"/>
      <c r="X117" s="7"/>
    </row>
    <row r="118" spans="1:24" s="2" customFormat="1" ht="37.5" customHeight="1" x14ac:dyDescent="0.25">
      <c r="A118" s="2" t="s">
        <v>59</v>
      </c>
      <c r="B118" s="40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50"/>
        <v>240000</v>
      </c>
      <c r="S118" s="20">
        <f t="shared" si="45"/>
        <v>0</v>
      </c>
      <c r="T118" s="20"/>
      <c r="U118" s="9"/>
      <c r="V118" s="12">
        <v>240000</v>
      </c>
      <c r="W118" s="12"/>
      <c r="X118" s="7"/>
    </row>
    <row r="119" spans="1:24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64">G120+G121</f>
        <v>0</v>
      </c>
      <c r="H119" s="27">
        <f t="shared" si="64"/>
        <v>0</v>
      </c>
      <c r="I119" s="27">
        <f t="shared" si="64"/>
        <v>0</v>
      </c>
      <c r="J119" s="27">
        <f t="shared" si="64"/>
        <v>0</v>
      </c>
      <c r="K119" s="27">
        <f t="shared" si="64"/>
        <v>0</v>
      </c>
      <c r="L119" s="27">
        <f t="shared" si="64"/>
        <v>374500</v>
      </c>
      <c r="M119" s="27">
        <f t="shared" si="64"/>
        <v>0</v>
      </c>
      <c r="N119" s="27">
        <f t="shared" si="64"/>
        <v>0</v>
      </c>
      <c r="O119" s="27">
        <f t="shared" si="64"/>
        <v>0</v>
      </c>
      <c r="P119" s="27">
        <f t="shared" si="64"/>
        <v>0</v>
      </c>
      <c r="Q119" s="27">
        <f t="shared" si="64"/>
        <v>0</v>
      </c>
      <c r="R119" s="27">
        <f t="shared" si="50"/>
        <v>45099500</v>
      </c>
      <c r="S119" s="30">
        <f t="shared" si="45"/>
        <v>0</v>
      </c>
      <c r="T119" s="30">
        <f t="shared" ref="T119:T121" si="65">R119-U119</f>
        <v>482930</v>
      </c>
      <c r="U119" s="27">
        <v>44616570</v>
      </c>
      <c r="V119" s="27">
        <f>V120+V121</f>
        <v>45099500</v>
      </c>
      <c r="W119" s="27">
        <f>W120+W121</f>
        <v>44980500</v>
      </c>
      <c r="X119" s="27">
        <f>X120+X121</f>
        <v>-119000</v>
      </c>
    </row>
    <row r="120" spans="1:24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66">G122</f>
        <v>0</v>
      </c>
      <c r="H120" s="27">
        <f t="shared" si="66"/>
        <v>0</v>
      </c>
      <c r="I120" s="27">
        <f t="shared" si="66"/>
        <v>0</v>
      </c>
      <c r="J120" s="27">
        <f t="shared" si="66"/>
        <v>0</v>
      </c>
      <c r="K120" s="27">
        <f t="shared" si="66"/>
        <v>0</v>
      </c>
      <c r="L120" s="27">
        <f t="shared" si="66"/>
        <v>0</v>
      </c>
      <c r="M120" s="27">
        <f t="shared" si="66"/>
        <v>0</v>
      </c>
      <c r="N120" s="27">
        <f t="shared" si="66"/>
        <v>0</v>
      </c>
      <c r="O120" s="27">
        <f t="shared" si="66"/>
        <v>0</v>
      </c>
      <c r="P120" s="27">
        <f t="shared" si="66"/>
        <v>0</v>
      </c>
      <c r="Q120" s="27">
        <f t="shared" si="66"/>
        <v>0</v>
      </c>
      <c r="R120" s="27">
        <f t="shared" si="50"/>
        <v>725000</v>
      </c>
      <c r="S120" s="30">
        <f t="shared" si="45"/>
        <v>0</v>
      </c>
      <c r="T120" s="30">
        <f t="shared" si="65"/>
        <v>0</v>
      </c>
      <c r="U120" s="9">
        <v>725000</v>
      </c>
      <c r="V120" s="27">
        <f t="shared" ref="V120:X121" si="67">V122</f>
        <v>725000</v>
      </c>
      <c r="W120" s="27">
        <f t="shared" si="67"/>
        <v>606000</v>
      </c>
      <c r="X120" s="27">
        <f>X122</f>
        <v>-119000</v>
      </c>
    </row>
    <row r="121" spans="1:24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66"/>
        <v>0</v>
      </c>
      <c r="H121" s="27">
        <f t="shared" si="66"/>
        <v>0</v>
      </c>
      <c r="I121" s="27">
        <f t="shared" si="66"/>
        <v>0</v>
      </c>
      <c r="J121" s="27">
        <f t="shared" si="66"/>
        <v>0</v>
      </c>
      <c r="K121" s="27">
        <f t="shared" si="66"/>
        <v>0</v>
      </c>
      <c r="L121" s="27">
        <f t="shared" si="66"/>
        <v>374500</v>
      </c>
      <c r="M121" s="27">
        <f t="shared" si="66"/>
        <v>0</v>
      </c>
      <c r="N121" s="27">
        <f t="shared" si="66"/>
        <v>0</v>
      </c>
      <c r="O121" s="27">
        <f t="shared" si="66"/>
        <v>0</v>
      </c>
      <c r="P121" s="27">
        <f t="shared" si="66"/>
        <v>0</v>
      </c>
      <c r="Q121" s="27">
        <f t="shared" si="66"/>
        <v>0</v>
      </c>
      <c r="R121" s="27">
        <f t="shared" si="50"/>
        <v>44374500</v>
      </c>
      <c r="S121" s="30">
        <f t="shared" ref="S121:S139" si="68">V121-R121</f>
        <v>0</v>
      </c>
      <c r="T121" s="30">
        <f t="shared" si="65"/>
        <v>482930</v>
      </c>
      <c r="U121" s="9">
        <v>43891570</v>
      </c>
      <c r="V121" s="27">
        <f t="shared" si="67"/>
        <v>44374500</v>
      </c>
      <c r="W121" s="27">
        <f t="shared" si="67"/>
        <v>44374500</v>
      </c>
      <c r="X121" s="27">
        <f t="shared" si="67"/>
        <v>0</v>
      </c>
    </row>
    <row r="122" spans="1:24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50"/>
        <v>725000</v>
      </c>
      <c r="S122" s="20">
        <f t="shared" si="68"/>
        <v>0</v>
      </c>
      <c r="T122" s="20"/>
      <c r="U122" s="9"/>
      <c r="V122" s="12">
        <v>725000</v>
      </c>
      <c r="W122" s="12">
        <v>606000</v>
      </c>
      <c r="X122" s="9">
        <f>W122-R122</f>
        <v>-119000</v>
      </c>
    </row>
    <row r="123" spans="1:24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50"/>
        <v>44374500</v>
      </c>
      <c r="S123" s="20">
        <f t="shared" si="68"/>
        <v>0</v>
      </c>
      <c r="T123" s="20"/>
      <c r="U123" s="9"/>
      <c r="V123" s="12">
        <v>44374500</v>
      </c>
      <c r="W123" s="12">
        <v>44374500</v>
      </c>
      <c r="X123" s="9">
        <f t="shared" ref="X123:X124" si="69">W123-R123</f>
        <v>0</v>
      </c>
    </row>
    <row r="124" spans="1:24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50"/>
        <v>1227000</v>
      </c>
      <c r="S124" s="20">
        <f t="shared" si="68"/>
        <v>0</v>
      </c>
      <c r="T124" s="20"/>
      <c r="U124" s="9"/>
      <c r="V124" s="12">
        <v>1227000</v>
      </c>
      <c r="W124" s="12">
        <v>1227000</v>
      </c>
      <c r="X124" s="9">
        <f t="shared" si="69"/>
        <v>0</v>
      </c>
    </row>
    <row r="125" spans="1:24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R125" si="70">G126+G127</f>
        <v>0</v>
      </c>
      <c r="H125" s="27">
        <f t="shared" si="70"/>
        <v>0</v>
      </c>
      <c r="I125" s="27">
        <f t="shared" si="70"/>
        <v>0</v>
      </c>
      <c r="J125" s="27">
        <f t="shared" si="70"/>
        <v>0</v>
      </c>
      <c r="K125" s="27">
        <f t="shared" si="70"/>
        <v>0</v>
      </c>
      <c r="L125" s="27">
        <f t="shared" si="70"/>
        <v>-374500</v>
      </c>
      <c r="M125" s="27">
        <f t="shared" si="70"/>
        <v>0</v>
      </c>
      <c r="N125" s="27">
        <f t="shared" si="70"/>
        <v>0</v>
      </c>
      <c r="O125" s="27">
        <f t="shared" si="70"/>
        <v>0</v>
      </c>
      <c r="P125" s="27">
        <f t="shared" si="70"/>
        <v>0</v>
      </c>
      <c r="Q125" s="27">
        <f t="shared" si="70"/>
        <v>0</v>
      </c>
      <c r="R125" s="27">
        <f t="shared" si="70"/>
        <v>25625500</v>
      </c>
      <c r="S125" s="30">
        <f t="shared" si="68"/>
        <v>0</v>
      </c>
      <c r="T125" s="30">
        <f>R125-U125</f>
        <v>48270</v>
      </c>
      <c r="U125" s="27">
        <v>25577230</v>
      </c>
      <c r="V125" s="27">
        <f t="shared" ref="V125:W125" si="71">V126+V127</f>
        <v>25625500</v>
      </c>
      <c r="W125" s="27">
        <f t="shared" si="71"/>
        <v>0</v>
      </c>
      <c r="X125" s="27">
        <f t="shared" ref="X125" si="72">X126+X127</f>
        <v>0</v>
      </c>
    </row>
    <row r="126" spans="1:24" s="2" customFormat="1" ht="15.75" x14ac:dyDescent="0.25">
      <c r="B126" s="32"/>
      <c r="C126" s="5" t="s">
        <v>236</v>
      </c>
      <c r="D126" s="8" t="s">
        <v>56</v>
      </c>
      <c r="E126" s="27">
        <f>E129+E131</f>
        <v>6464500</v>
      </c>
      <c r="F126" s="27">
        <f>F129+F131</f>
        <v>6464500</v>
      </c>
      <c r="G126" s="27">
        <f t="shared" ref="G126:R126" si="73">G129+G131</f>
        <v>3600</v>
      </c>
      <c r="H126" s="27">
        <f t="shared" si="73"/>
        <v>0</v>
      </c>
      <c r="I126" s="27">
        <f t="shared" si="73"/>
        <v>0</v>
      </c>
      <c r="J126" s="27">
        <f t="shared" si="73"/>
        <v>0</v>
      </c>
      <c r="K126" s="27">
        <f t="shared" si="73"/>
        <v>0</v>
      </c>
      <c r="L126" s="27">
        <f t="shared" si="73"/>
        <v>7500</v>
      </c>
      <c r="M126" s="27">
        <f t="shared" si="73"/>
        <v>0</v>
      </c>
      <c r="N126" s="27">
        <f t="shared" si="73"/>
        <v>0</v>
      </c>
      <c r="O126" s="27">
        <f t="shared" si="73"/>
        <v>0</v>
      </c>
      <c r="P126" s="27">
        <f t="shared" si="73"/>
        <v>0</v>
      </c>
      <c r="Q126" s="27">
        <f t="shared" si="73"/>
        <v>0</v>
      </c>
      <c r="R126" s="27">
        <f t="shared" si="73"/>
        <v>6475600</v>
      </c>
      <c r="S126" s="30"/>
      <c r="T126" s="30"/>
      <c r="U126" s="27"/>
      <c r="V126" s="27">
        <f t="shared" ref="V126:W126" si="74">V129+V131</f>
        <v>6475600</v>
      </c>
      <c r="W126" s="27">
        <f t="shared" si="74"/>
        <v>0</v>
      </c>
      <c r="X126" s="27">
        <f t="shared" ref="X126" si="75">X129+X131</f>
        <v>0</v>
      </c>
    </row>
    <row r="127" spans="1:24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R127" si="76">G128+G130</f>
        <v>-3600</v>
      </c>
      <c r="H127" s="27">
        <f t="shared" si="76"/>
        <v>0</v>
      </c>
      <c r="I127" s="27">
        <f t="shared" si="76"/>
        <v>0</v>
      </c>
      <c r="J127" s="27">
        <f t="shared" si="76"/>
        <v>0</v>
      </c>
      <c r="K127" s="27">
        <f t="shared" si="76"/>
        <v>0</v>
      </c>
      <c r="L127" s="27">
        <f t="shared" si="76"/>
        <v>-382000</v>
      </c>
      <c r="M127" s="27">
        <f t="shared" si="76"/>
        <v>0</v>
      </c>
      <c r="N127" s="27">
        <f t="shared" si="76"/>
        <v>0</v>
      </c>
      <c r="O127" s="27">
        <f t="shared" si="76"/>
        <v>0</v>
      </c>
      <c r="P127" s="27">
        <f t="shared" si="76"/>
        <v>0</v>
      </c>
      <c r="Q127" s="27">
        <f t="shared" si="76"/>
        <v>0</v>
      </c>
      <c r="R127" s="27">
        <f t="shared" si="76"/>
        <v>19149900</v>
      </c>
      <c r="S127" s="30"/>
      <c r="T127" s="30"/>
      <c r="U127" s="27"/>
      <c r="V127" s="27">
        <f t="shared" ref="V127:W127" si="77">V128+V130</f>
        <v>19149900</v>
      </c>
      <c r="W127" s="27">
        <f t="shared" si="77"/>
        <v>0</v>
      </c>
      <c r="X127" s="27">
        <f t="shared" ref="X127" si="78">X128+X130</f>
        <v>0</v>
      </c>
    </row>
    <row r="128" spans="1:24" s="2" customFormat="1" ht="34.5" customHeight="1" x14ac:dyDescent="0.25">
      <c r="A128" s="2" t="s">
        <v>59</v>
      </c>
      <c r="B128" s="40" t="s">
        <v>136</v>
      </c>
      <c r="C128" s="23" t="s">
        <v>239</v>
      </c>
      <c r="D128" s="10" t="s">
        <v>241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50"/>
        <v>18945300</v>
      </c>
      <c r="S128" s="20">
        <f t="shared" si="68"/>
        <v>-28600</v>
      </c>
      <c r="T128" s="20"/>
      <c r="U128" s="9"/>
      <c r="V128" s="12">
        <v>18916700</v>
      </c>
      <c r="W128" s="12"/>
      <c r="X128" s="7"/>
    </row>
    <row r="129" spans="1:24" s="2" customFormat="1" ht="43.5" customHeight="1" x14ac:dyDescent="0.25">
      <c r="A129" s="2" t="s">
        <v>59</v>
      </c>
      <c r="B129" s="40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50"/>
        <v>3749600</v>
      </c>
      <c r="S129" s="20">
        <f t="shared" si="68"/>
        <v>0</v>
      </c>
      <c r="T129" s="20"/>
      <c r="U129" s="9"/>
      <c r="V129" s="12">
        <v>3749600</v>
      </c>
      <c r="W129" s="12"/>
      <c r="X129" s="7"/>
    </row>
    <row r="130" spans="1:24" s="2" customFormat="1" ht="33" customHeight="1" x14ac:dyDescent="0.25">
      <c r="A130" s="2" t="s">
        <v>59</v>
      </c>
      <c r="B130" s="40"/>
      <c r="C130" s="23" t="s">
        <v>240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50"/>
        <v>204600</v>
      </c>
      <c r="S130" s="20">
        <f t="shared" si="68"/>
        <v>28600</v>
      </c>
      <c r="T130" s="20"/>
      <c r="U130" s="9"/>
      <c r="V130" s="12">
        <v>233200</v>
      </c>
      <c r="W130" s="12"/>
      <c r="X130" s="7"/>
    </row>
    <row r="131" spans="1:24" s="2" customFormat="1" ht="64.5" customHeight="1" x14ac:dyDescent="0.25">
      <c r="A131" s="2" t="s">
        <v>59</v>
      </c>
      <c r="B131" s="40"/>
      <c r="C131" s="22" t="s">
        <v>79</v>
      </c>
      <c r="D131" s="10" t="s">
        <v>207</v>
      </c>
      <c r="E131" s="9">
        <v>2726000</v>
      </c>
      <c r="F131" s="12">
        <v>2726000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>
        <f t="shared" si="50"/>
        <v>2726000</v>
      </c>
      <c r="S131" s="20">
        <f t="shared" si="68"/>
        <v>0</v>
      </c>
      <c r="T131" s="20"/>
      <c r="U131" s="9"/>
      <c r="V131" s="12">
        <v>2726000</v>
      </c>
      <c r="W131" s="12"/>
      <c r="X131" s="7"/>
    </row>
    <row r="132" spans="1:24" s="2" customFormat="1" ht="15.75" x14ac:dyDescent="0.25">
      <c r="B132" s="32"/>
      <c r="C132" s="5" t="s">
        <v>208</v>
      </c>
      <c r="D132" s="8" t="s">
        <v>57</v>
      </c>
      <c r="E132" s="27">
        <v>20000000</v>
      </c>
      <c r="F132" s="27">
        <f>SUM(F133:F134)</f>
        <v>20000000</v>
      </c>
      <c r="G132" s="27">
        <f t="shared" ref="G132:Q132" si="79">SUM(G133:G134)</f>
        <v>0</v>
      </c>
      <c r="H132" s="27">
        <f t="shared" si="79"/>
        <v>0</v>
      </c>
      <c r="I132" s="27">
        <f t="shared" si="79"/>
        <v>0</v>
      </c>
      <c r="J132" s="27">
        <f t="shared" si="79"/>
        <v>0</v>
      </c>
      <c r="K132" s="27">
        <f t="shared" si="79"/>
        <v>5000000</v>
      </c>
      <c r="L132" s="27">
        <f t="shared" si="79"/>
        <v>0</v>
      </c>
      <c r="M132" s="27">
        <f t="shared" ref="M132" si="80">SUM(M133:M135)</f>
        <v>126600</v>
      </c>
      <c r="N132" s="27">
        <f t="shared" si="79"/>
        <v>0</v>
      </c>
      <c r="O132" s="27">
        <f t="shared" si="79"/>
        <v>0</v>
      </c>
      <c r="P132" s="27">
        <f t="shared" si="79"/>
        <v>0</v>
      </c>
      <c r="Q132" s="27">
        <f t="shared" si="79"/>
        <v>0</v>
      </c>
      <c r="R132" s="27">
        <f t="shared" si="50"/>
        <v>25126600</v>
      </c>
      <c r="S132" s="30">
        <f t="shared" si="68"/>
        <v>-126600</v>
      </c>
      <c r="T132" s="30">
        <f>R132-U132</f>
        <v>126600</v>
      </c>
      <c r="U132" s="27">
        <v>25000000</v>
      </c>
      <c r="V132" s="27">
        <f>SUM(V133:V135)</f>
        <v>25000000</v>
      </c>
      <c r="W132" s="27">
        <f t="shared" ref="W132:X132" si="81">SUM(W133:W135)</f>
        <v>28926600</v>
      </c>
      <c r="X132" s="27">
        <f t="shared" si="81"/>
        <v>3800000</v>
      </c>
    </row>
    <row r="133" spans="1:24" s="2" customFormat="1" ht="75" x14ac:dyDescent="0.25">
      <c r="B133" s="32" t="s">
        <v>136</v>
      </c>
      <c r="C133" s="22" t="s">
        <v>67</v>
      </c>
      <c r="D133" s="10" t="s">
        <v>210</v>
      </c>
      <c r="E133" s="9">
        <v>19995000</v>
      </c>
      <c r="F133" s="9">
        <v>19995000</v>
      </c>
      <c r="G133" s="27"/>
      <c r="H133" s="27"/>
      <c r="I133" s="27"/>
      <c r="J133" s="27"/>
      <c r="K133" s="27">
        <v>5000000</v>
      </c>
      <c r="L133" s="27"/>
      <c r="M133" s="27"/>
      <c r="N133" s="27"/>
      <c r="O133" s="27"/>
      <c r="P133" s="27"/>
      <c r="Q133" s="27"/>
      <c r="R133" s="9">
        <f t="shared" si="50"/>
        <v>24995000</v>
      </c>
      <c r="S133" s="38">
        <f t="shared" si="68"/>
        <v>0</v>
      </c>
      <c r="T133" s="38"/>
      <c r="U133" s="27"/>
      <c r="V133" s="27">
        <v>24995000</v>
      </c>
      <c r="W133" s="9">
        <v>28795000</v>
      </c>
      <c r="X133" s="9">
        <f>W133-R133</f>
        <v>3800000</v>
      </c>
    </row>
    <row r="134" spans="1:24" s="2" customFormat="1" ht="60" x14ac:dyDescent="0.25">
      <c r="B134" s="32" t="s">
        <v>136</v>
      </c>
      <c r="C134" s="22" t="s">
        <v>76</v>
      </c>
      <c r="D134" s="10" t="s">
        <v>211</v>
      </c>
      <c r="E134" s="9">
        <v>5000</v>
      </c>
      <c r="F134" s="9">
        <v>5000</v>
      </c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9">
        <f t="shared" si="50"/>
        <v>5000</v>
      </c>
      <c r="S134" s="38">
        <f t="shared" si="68"/>
        <v>0</v>
      </c>
      <c r="T134" s="38"/>
      <c r="U134" s="27"/>
      <c r="V134" s="27">
        <v>5000</v>
      </c>
      <c r="W134" s="9">
        <v>5000</v>
      </c>
      <c r="X134" s="9">
        <f t="shared" ref="X134:X135" si="82">W134-R134</f>
        <v>0</v>
      </c>
    </row>
    <row r="135" spans="1:24" s="2" customFormat="1" ht="30" x14ac:dyDescent="0.25">
      <c r="B135" s="32"/>
      <c r="C135" s="22" t="s">
        <v>68</v>
      </c>
      <c r="D135" s="10" t="s">
        <v>232</v>
      </c>
      <c r="E135" s="9"/>
      <c r="F135" s="9"/>
      <c r="G135" s="27"/>
      <c r="H135" s="27"/>
      <c r="I135" s="27"/>
      <c r="J135" s="27"/>
      <c r="K135" s="27"/>
      <c r="L135" s="27"/>
      <c r="M135" s="27">
        <v>126600</v>
      </c>
      <c r="N135" s="27"/>
      <c r="O135" s="27"/>
      <c r="P135" s="27"/>
      <c r="Q135" s="27"/>
      <c r="R135" s="9">
        <f t="shared" si="50"/>
        <v>126600</v>
      </c>
      <c r="S135" s="38">
        <f t="shared" si="68"/>
        <v>-126600</v>
      </c>
      <c r="T135" s="38"/>
      <c r="U135" s="27"/>
      <c r="V135" s="27">
        <v>0</v>
      </c>
      <c r="W135" s="9">
        <v>126600</v>
      </c>
      <c r="X135" s="9">
        <f t="shared" si="82"/>
        <v>0</v>
      </c>
    </row>
    <row r="136" spans="1:24" s="2" customFormat="1" ht="30" x14ac:dyDescent="0.25">
      <c r="B136" s="32"/>
      <c r="C136" s="5" t="s">
        <v>209</v>
      </c>
      <c r="D136" s="8" t="s">
        <v>223</v>
      </c>
      <c r="E136" s="27">
        <v>1000000</v>
      </c>
      <c r="F136" s="27">
        <f>SUM(F137:F138)</f>
        <v>1000000</v>
      </c>
      <c r="G136" s="27">
        <f t="shared" ref="G136:Q136" si="83">SUM(G137:G138)</f>
        <v>0</v>
      </c>
      <c r="H136" s="27">
        <f t="shared" si="83"/>
        <v>0</v>
      </c>
      <c r="I136" s="27">
        <f t="shared" si="83"/>
        <v>0</v>
      </c>
      <c r="J136" s="27">
        <f t="shared" si="83"/>
        <v>0</v>
      </c>
      <c r="K136" s="27">
        <f t="shared" si="83"/>
        <v>0</v>
      </c>
      <c r="L136" s="27">
        <f t="shared" si="83"/>
        <v>0</v>
      </c>
      <c r="M136" s="27">
        <f t="shared" si="83"/>
        <v>0</v>
      </c>
      <c r="N136" s="27">
        <f t="shared" si="83"/>
        <v>0</v>
      </c>
      <c r="O136" s="27">
        <f t="shared" si="83"/>
        <v>0</v>
      </c>
      <c r="P136" s="27">
        <f t="shared" si="83"/>
        <v>0</v>
      </c>
      <c r="Q136" s="27">
        <f t="shared" si="83"/>
        <v>0</v>
      </c>
      <c r="R136" s="27">
        <f t="shared" si="50"/>
        <v>1000000</v>
      </c>
      <c r="S136" s="30">
        <f t="shared" si="68"/>
        <v>0</v>
      </c>
      <c r="T136" s="30">
        <f>R136-U136</f>
        <v>0</v>
      </c>
      <c r="U136" s="27">
        <v>1000000</v>
      </c>
      <c r="V136" s="27">
        <f>SUM(V137:V138)</f>
        <v>1000000</v>
      </c>
      <c r="W136" s="27">
        <f t="shared" ref="W136:X136" si="84">SUM(W137:W138)</f>
        <v>889000</v>
      </c>
      <c r="X136" s="7">
        <f t="shared" si="84"/>
        <v>-111000</v>
      </c>
    </row>
    <row r="137" spans="1:24" s="2" customFormat="1" ht="30" x14ac:dyDescent="0.25">
      <c r="B137" s="32" t="s">
        <v>114</v>
      </c>
      <c r="C137" s="22" t="s">
        <v>67</v>
      </c>
      <c r="D137" s="10" t="s">
        <v>212</v>
      </c>
      <c r="E137" s="9">
        <v>800000</v>
      </c>
      <c r="F137" s="9">
        <v>800000</v>
      </c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9">
        <f t="shared" si="50"/>
        <v>800000</v>
      </c>
      <c r="S137" s="38">
        <f t="shared" si="68"/>
        <v>0</v>
      </c>
      <c r="T137" s="38"/>
      <c r="U137" s="27"/>
      <c r="V137" s="9">
        <v>800000</v>
      </c>
      <c r="W137" s="9">
        <v>689000</v>
      </c>
      <c r="X137" s="9">
        <f>W137-R137</f>
        <v>-111000</v>
      </c>
    </row>
    <row r="138" spans="1:24" s="2" customFormat="1" ht="30" x14ac:dyDescent="0.25">
      <c r="B138" s="32" t="s">
        <v>114</v>
      </c>
      <c r="C138" s="22" t="s">
        <v>76</v>
      </c>
      <c r="D138" s="10" t="s">
        <v>213</v>
      </c>
      <c r="E138" s="9">
        <v>200000</v>
      </c>
      <c r="F138" s="9">
        <v>200000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9">
        <f t="shared" si="50"/>
        <v>200000</v>
      </c>
      <c r="S138" s="38">
        <f t="shared" si="68"/>
        <v>0</v>
      </c>
      <c r="T138" s="38"/>
      <c r="U138" s="27"/>
      <c r="V138" s="9">
        <v>200000</v>
      </c>
      <c r="W138" s="9">
        <v>200000</v>
      </c>
      <c r="X138" s="9">
        <f>W138-R138</f>
        <v>0</v>
      </c>
    </row>
    <row r="139" spans="1:24" ht="60" x14ac:dyDescent="0.25">
      <c r="B139" s="32" t="s">
        <v>136</v>
      </c>
      <c r="C139" s="5" t="s">
        <v>215</v>
      </c>
      <c r="D139" s="8" t="s">
        <v>214</v>
      </c>
      <c r="E139" s="27">
        <v>20000000</v>
      </c>
      <c r="F139" s="27">
        <v>20000000</v>
      </c>
      <c r="G139" s="27"/>
      <c r="H139" s="27"/>
      <c r="I139" s="27"/>
      <c r="J139" s="27"/>
      <c r="K139" s="27">
        <v>-5000000</v>
      </c>
      <c r="L139" s="27"/>
      <c r="M139" s="27"/>
      <c r="N139" s="27">
        <v>-751000</v>
      </c>
      <c r="O139" s="27"/>
      <c r="P139" s="27"/>
      <c r="Q139" s="27"/>
      <c r="R139" s="27">
        <f t="shared" si="50"/>
        <v>14249000</v>
      </c>
      <c r="S139" s="30">
        <f t="shared" si="68"/>
        <v>751000</v>
      </c>
      <c r="T139" s="30">
        <f>R139-U139</f>
        <v>-751000</v>
      </c>
      <c r="U139" s="27">
        <v>15000000</v>
      </c>
      <c r="V139" s="27">
        <v>15000000</v>
      </c>
      <c r="W139" s="27">
        <v>13219000</v>
      </c>
      <c r="X139" s="7">
        <f>W139-R139</f>
        <v>-1030000</v>
      </c>
    </row>
  </sheetData>
  <autoFilter ref="A2:X136"/>
  <mergeCells count="7">
    <mergeCell ref="B128:B131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scale="43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9"/>
  <sheetViews>
    <sheetView view="pageBreakPreview" zoomScaleNormal="100" zoomScaleSheetLayoutView="100" workbookViewId="0">
      <pane xSplit="4" ySplit="2" topLeftCell="O3" activePane="bottomRight" state="frozen"/>
      <selection pane="topRight" activeCell="D1" sqref="D1"/>
      <selection pane="bottomLeft" activeCell="A3" sqref="A3"/>
      <selection pane="bottomRight" activeCell="Z15" sqref="Z15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bestFit="1" customWidth="1"/>
    <col min="25" max="25" width="15.42578125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25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5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2:25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172000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11172000</v>
      </c>
      <c r="S3" s="30">
        <f t="shared" ref="S3:S5" si="2">U3-R3</f>
        <v>-172000</v>
      </c>
      <c r="T3" s="27">
        <v>10965150</v>
      </c>
      <c r="U3" s="27">
        <f>U4+U5</f>
        <v>11000000</v>
      </c>
      <c r="V3" s="27">
        <f t="shared" ref="V3:Y3" si="3">V4+V5</f>
        <v>11172000</v>
      </c>
      <c r="W3" s="27">
        <f t="shared" si="3"/>
        <v>172000</v>
      </c>
      <c r="X3" s="27">
        <f t="shared" si="3"/>
        <v>7959000</v>
      </c>
      <c r="Y3" s="27">
        <f t="shared" si="3"/>
        <v>-3213000</v>
      </c>
    </row>
    <row r="4" spans="2:25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4">G7+G8+G9</f>
        <v>0</v>
      </c>
      <c r="H4" s="27">
        <f t="shared" si="4"/>
        <v>0</v>
      </c>
      <c r="I4" s="27">
        <f t="shared" si="4"/>
        <v>0</v>
      </c>
      <c r="J4" s="27">
        <f t="shared" si="4"/>
        <v>0</v>
      </c>
      <c r="K4" s="27">
        <f t="shared" si="4"/>
        <v>0</v>
      </c>
      <c r="L4" s="27">
        <f t="shared" si="4"/>
        <v>0</v>
      </c>
      <c r="M4" s="27">
        <f t="shared" si="4"/>
        <v>0</v>
      </c>
      <c r="N4" s="27">
        <f t="shared" si="4"/>
        <v>0</v>
      </c>
      <c r="O4" s="27">
        <f t="shared" si="4"/>
        <v>0</v>
      </c>
      <c r="P4" s="27">
        <f t="shared" si="4"/>
        <v>0</v>
      </c>
      <c r="Q4" s="27">
        <f t="shared" si="4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Y4" si="5">V7+V8+V9</f>
        <v>9900000</v>
      </c>
      <c r="W4" s="27">
        <f t="shared" si="5"/>
        <v>0</v>
      </c>
      <c r="X4" s="27">
        <f t="shared" si="5"/>
        <v>6687000</v>
      </c>
      <c r="Y4" s="27">
        <f t="shared" si="5"/>
        <v>-3213000</v>
      </c>
    </row>
    <row r="5" spans="2:25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6">G6</f>
        <v>0</v>
      </c>
      <c r="H5" s="27">
        <f t="shared" si="6"/>
        <v>0</v>
      </c>
      <c r="I5" s="27">
        <f t="shared" si="6"/>
        <v>0</v>
      </c>
      <c r="J5" s="27">
        <f t="shared" si="6"/>
        <v>0</v>
      </c>
      <c r="K5" s="27">
        <f t="shared" si="6"/>
        <v>0</v>
      </c>
      <c r="L5" s="27">
        <f t="shared" si="6"/>
        <v>0</v>
      </c>
      <c r="M5" s="27">
        <f t="shared" si="6"/>
        <v>0</v>
      </c>
      <c r="N5" s="27">
        <f t="shared" si="6"/>
        <v>0</v>
      </c>
      <c r="O5" s="27">
        <f t="shared" si="6"/>
        <v>172000</v>
      </c>
      <c r="P5" s="27">
        <f t="shared" si="6"/>
        <v>0</v>
      </c>
      <c r="Q5" s="27">
        <f t="shared" si="6"/>
        <v>0</v>
      </c>
      <c r="R5" s="27">
        <f t="shared" si="1"/>
        <v>1272000</v>
      </c>
      <c r="S5" s="30">
        <f t="shared" si="2"/>
        <v>-172000</v>
      </c>
      <c r="T5" s="27">
        <v>1065450</v>
      </c>
      <c r="U5" s="27">
        <f>U6</f>
        <v>1100000</v>
      </c>
      <c r="V5" s="27">
        <f t="shared" ref="V5:Y5" si="7">V6</f>
        <v>1272000</v>
      </c>
      <c r="W5" s="27">
        <f t="shared" si="7"/>
        <v>172000</v>
      </c>
      <c r="X5" s="27">
        <f t="shared" si="7"/>
        <v>1272000</v>
      </c>
      <c r="Y5" s="27">
        <f t="shared" si="7"/>
        <v>0</v>
      </c>
    </row>
    <row r="6" spans="2:25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>
        <v>172000</v>
      </c>
      <c r="P6" s="12"/>
      <c r="Q6" s="12"/>
      <c r="R6" s="9">
        <f t="shared" si="1"/>
        <v>1272000</v>
      </c>
      <c r="S6" s="20">
        <f t="shared" ref="S6:S9" si="8">U6-R6</f>
        <v>-172000</v>
      </c>
      <c r="T6" s="9"/>
      <c r="U6" s="12">
        <v>1100000</v>
      </c>
      <c r="V6" s="12">
        <v>1272000</v>
      </c>
      <c r="W6" s="9">
        <f>V6-U6</f>
        <v>172000</v>
      </c>
      <c r="X6" s="2">
        <v>1272000</v>
      </c>
      <c r="Y6" s="29">
        <f>X6-V6</f>
        <v>0</v>
      </c>
    </row>
    <row r="7" spans="2:25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8"/>
        <v>0</v>
      </c>
      <c r="T7" s="9"/>
      <c r="U7" s="12">
        <v>7900000</v>
      </c>
      <c r="V7" s="12">
        <v>7900000</v>
      </c>
      <c r="W7" s="9">
        <f t="shared" ref="W7:W9" si="9">V7-U7</f>
        <v>0</v>
      </c>
      <c r="X7" s="2">
        <v>6277600</v>
      </c>
      <c r="Y7" s="29">
        <f t="shared" ref="Y7:Y9" si="10">X7-V7</f>
        <v>-1622400</v>
      </c>
    </row>
    <row r="8" spans="2:25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8"/>
        <v>0</v>
      </c>
      <c r="T8" s="9"/>
      <c r="U8" s="12">
        <v>800000</v>
      </c>
      <c r="V8" s="12">
        <v>800000</v>
      </c>
      <c r="W8" s="9">
        <f t="shared" si="9"/>
        <v>0</v>
      </c>
      <c r="X8" s="2">
        <v>59400</v>
      </c>
      <c r="Y8" s="29">
        <f t="shared" si="10"/>
        <v>-740600</v>
      </c>
    </row>
    <row r="9" spans="2:25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8"/>
        <v>0</v>
      </c>
      <c r="T9" s="9"/>
      <c r="U9" s="12">
        <v>1200000</v>
      </c>
      <c r="V9" s="12">
        <v>1200000</v>
      </c>
      <c r="W9" s="9">
        <f t="shared" si="9"/>
        <v>0</v>
      </c>
      <c r="X9" s="29">
        <v>350000</v>
      </c>
      <c r="Y9" s="29">
        <f t="shared" si="10"/>
        <v>-850000</v>
      </c>
    </row>
  </sheetData>
  <autoFilter ref="A2:W9"/>
  <pageMargins left="0.7" right="0.7" top="0.75" bottom="0.75" header="0.3" footer="0.3"/>
  <pageSetup scale="30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693 </vt:lpstr>
      <vt:lpstr>169</vt:lpstr>
      <vt:lpstr>'693 '!OLE_LINK1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2019-12-13T07:47:20Z</dcterms:modified>
</cp:coreProperties>
</file>